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c0c1397d05e4d9/Desktop/Quantitative-Finance-Sem-6/"/>
    </mc:Choice>
  </mc:AlternateContent>
  <xr:revisionPtr revIDLastSave="2462" documentId="8_{2AE04277-CC42-4D0C-A351-33D77542B4F0}" xr6:coauthVersionLast="47" xr6:coauthVersionMax="47" xr10:uidLastSave="{A73A6046-D509-42D8-9BC7-801724631619}"/>
  <bookViews>
    <workbookView xWindow="-108" yWindow="-108" windowWidth="23256" windowHeight="12456" firstSheet="9" activeTab="15" xr2:uid="{761A95E3-6CC3-41B2-BE28-930D9F127338}"/>
  </bookViews>
  <sheets>
    <sheet name="FVIF" sheetId="1" r:id="rId1"/>
    <sheet name="PV-FV" sheetId="2" r:id="rId2"/>
    <sheet name="Annuity" sheetId="3" r:id="rId3"/>
    <sheet name="Loan Amortisation" sheetId="4" r:id="rId4"/>
    <sheet name="Oil-Barrel-Problem" sheetId="5" r:id="rId5"/>
    <sheet name="Dividend-Growth-Problem" sheetId="6" r:id="rId6"/>
    <sheet name="Beta" sheetId="7" r:id="rId7"/>
    <sheet name="Portfolio from scratch" sheetId="8" r:id="rId8"/>
    <sheet name="Portfolio-optimisation-2" sheetId="12" r:id="rId9"/>
    <sheet name="Q2" sheetId="15" r:id="rId10"/>
    <sheet name="Multi-Asset-Portfolio" sheetId="11" r:id="rId11"/>
    <sheet name="Risks" sheetId="9" r:id="rId12"/>
    <sheet name="VaR" sheetId="10" r:id="rId13"/>
    <sheet name="Multi-Asset_Portfolio-2" sheetId="14" r:id="rId14"/>
    <sheet name="Black-Scholes" sheetId="13" r:id="rId15"/>
    <sheet name="Q4A" sheetId="16" r:id="rId16"/>
  </sheets>
  <definedNames>
    <definedName name="_xlnm._FilterDatabase" localSheetId="6" hidden="1">Beta!$G$3:$I$1235</definedName>
    <definedName name="_xlnm._FilterDatabase" localSheetId="7" hidden="1">'Portfolio from scratch'!$E$6:$E$1239</definedName>
    <definedName name="solver_adj" localSheetId="7" hidden="1">'Portfolio from scratch'!$AJ$20:$AJ$21</definedName>
    <definedName name="solver_adj" localSheetId="8" hidden="1">'Portfolio-optimisation-2'!$M$17:$M$18</definedName>
    <definedName name="solver_adj" localSheetId="9" hidden="1">'Q2'!$J$11:$J$12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lhs1" localSheetId="7" hidden="1">'Portfolio from scratch'!$AJ$22</definedName>
    <definedName name="solver_lhs1" localSheetId="8" hidden="1">'Portfolio-optimisation-2'!$M$19</definedName>
    <definedName name="solver_lhs1" localSheetId="9" hidden="1">'Q2'!$J$13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um" localSheetId="7" hidden="1">1</definedName>
    <definedName name="solver_num" localSheetId="8" hidden="1">1</definedName>
    <definedName name="solver_num" localSheetId="9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opt" localSheetId="7" hidden="1">'Portfolio from scratch'!$AE$27</definedName>
    <definedName name="solver_opt" localSheetId="8" hidden="1">'Portfolio-optimisation-2'!$H$24</definedName>
    <definedName name="solver_opt" localSheetId="9" hidden="1">'Q2'!$E$20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el1" localSheetId="7" hidden="1">2</definedName>
    <definedName name="solver_rel1" localSheetId="8" hidden="1">2</definedName>
    <definedName name="solver_rel1" localSheetId="9" hidden="1">2</definedName>
    <definedName name="solver_rhs1" localSheetId="7" hidden="1">1</definedName>
    <definedName name="solver_rhs1" localSheetId="8" hidden="1">1</definedName>
    <definedName name="solver_rhs1" localSheetId="9" hidden="1">1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yp" localSheetId="7" hidden="1">1</definedName>
    <definedName name="solver_typ" localSheetId="8" hidden="1">1</definedName>
    <definedName name="solver_typ" localSheetId="9" hidden="1">1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er" localSheetId="7" hidden="1">3</definedName>
    <definedName name="solver_ver" localSheetId="8" hidden="1">3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6" l="1"/>
  <c r="E15" i="16" s="1"/>
  <c r="D12" i="16"/>
  <c r="E12" i="16" s="1"/>
  <c r="D13" i="16"/>
  <c r="E13" i="16" s="1"/>
  <c r="D14" i="16"/>
  <c r="E14" i="16" s="1"/>
  <c r="D11" i="16"/>
  <c r="E11" i="16" s="1"/>
  <c r="E17" i="16" s="1"/>
  <c r="G40" i="14"/>
  <c r="G39" i="14"/>
  <c r="G37" i="14"/>
  <c r="G13" i="15"/>
  <c r="E19" i="15" s="1"/>
  <c r="G12" i="15" a="1"/>
  <c r="G12" i="15" s="1"/>
  <c r="E18" i="15" s="1"/>
  <c r="J13" i="15"/>
  <c r="C75" i="10"/>
  <c r="C76" i="10"/>
  <c r="D62" i="13"/>
  <c r="D56" i="13"/>
  <c r="D59" i="13" s="1"/>
  <c r="D52" i="13"/>
  <c r="D47" i="13"/>
  <c r="D43" i="13"/>
  <c r="D41" i="13"/>
  <c r="D39" i="13"/>
  <c r="D38" i="13"/>
  <c r="D36" i="13"/>
  <c r="D35" i="13"/>
  <c r="D28" i="13"/>
  <c r="D22" i="13"/>
  <c r="D18" i="13"/>
  <c r="D16" i="13"/>
  <c r="D14" i="13"/>
  <c r="D13" i="13"/>
  <c r="D11" i="13"/>
  <c r="D10" i="13"/>
  <c r="G15" i="14"/>
  <c r="G16" i="14"/>
  <c r="G17" i="14"/>
  <c r="G18" i="14"/>
  <c r="G14" i="14"/>
  <c r="G34" i="14" a="1"/>
  <c r="O13" i="14"/>
  <c r="P13" i="14"/>
  <c r="Q13" i="14"/>
  <c r="R13" i="14"/>
  <c r="O14" i="14"/>
  <c r="P14" i="14"/>
  <c r="Q14" i="14"/>
  <c r="R14" i="14"/>
  <c r="O15" i="14"/>
  <c r="P15" i="14"/>
  <c r="Q15" i="14"/>
  <c r="R15" i="14"/>
  <c r="O16" i="14"/>
  <c r="P16" i="14"/>
  <c r="Q16" i="14"/>
  <c r="R16" i="14"/>
  <c r="O17" i="14"/>
  <c r="P17" i="14"/>
  <c r="Q17" i="14"/>
  <c r="R17" i="14"/>
  <c r="H19" i="14"/>
  <c r="I19" i="14"/>
  <c r="J19" i="14"/>
  <c r="K19" i="14"/>
  <c r="H14" i="14"/>
  <c r="I14" i="14"/>
  <c r="J14" i="14"/>
  <c r="K14" i="14"/>
  <c r="H15" i="14"/>
  <c r="I15" i="14"/>
  <c r="J15" i="14"/>
  <c r="K15" i="14"/>
  <c r="H16" i="14"/>
  <c r="I16" i="14"/>
  <c r="J16" i="14"/>
  <c r="K16" i="14"/>
  <c r="H17" i="14"/>
  <c r="I17" i="14"/>
  <c r="J17" i="14"/>
  <c r="K17" i="14"/>
  <c r="H18" i="14"/>
  <c r="I18" i="14"/>
  <c r="J18" i="14"/>
  <c r="K18" i="14"/>
  <c r="C59" i="10"/>
  <c r="C57" i="10"/>
  <c r="C49" i="10"/>
  <c r="G47" i="10"/>
  <c r="G48" i="10" s="1"/>
  <c r="D29" i="10"/>
  <c r="D33" i="10" s="1"/>
  <c r="D34" i="10" s="1"/>
  <c r="D36" i="10" s="1"/>
  <c r="E20" i="15" l="1"/>
  <c r="D57" i="13"/>
  <c r="D60" i="13" s="1"/>
  <c r="D64" i="13" s="1"/>
  <c r="G19" i="14"/>
  <c r="N16" i="14" l="1"/>
  <c r="N14" i="14"/>
  <c r="N17" i="14"/>
  <c r="N15" i="14"/>
  <c r="N13" i="14"/>
  <c r="O12" i="11" a="1"/>
  <c r="O12" i="11" s="1"/>
  <c r="N12" i="11" a="1"/>
  <c r="N12" i="11" s="1"/>
  <c r="M12" i="11" a="1"/>
  <c r="M12" i="11" s="1"/>
  <c r="L12" i="11" a="1"/>
  <c r="L12" i="11" s="1"/>
  <c r="H32" i="9"/>
  <c r="E37" i="9"/>
  <c r="E35" i="9"/>
  <c r="I26" i="9"/>
  <c r="I27" i="9"/>
  <c r="I28" i="9"/>
  <c r="I29" i="9"/>
  <c r="I32" i="9" s="1"/>
  <c r="I30" i="9"/>
  <c r="I25" i="9"/>
  <c r="H26" i="9"/>
  <c r="H27" i="9"/>
  <c r="H28" i="9"/>
  <c r="H29" i="9"/>
  <c r="H30" i="9"/>
  <c r="H25" i="9"/>
  <c r="L6" i="11" a="1"/>
  <c r="L6" i="11" s="1"/>
  <c r="F22" i="14" l="1" a="1"/>
  <c r="J26" i="14" s="1"/>
  <c r="O9" i="11"/>
  <c r="M7" i="11"/>
  <c r="L9" i="11"/>
  <c r="L7" i="11"/>
  <c r="O8" i="11"/>
  <c r="O6" i="11"/>
  <c r="N8" i="11"/>
  <c r="N7" i="11"/>
  <c r="M6" i="11"/>
  <c r="O7" i="11"/>
  <c r="N9" i="11"/>
  <c r="M9" i="11"/>
  <c r="N6" i="11"/>
  <c r="M8" i="11"/>
  <c r="L8" i="11"/>
  <c r="I22" i="14" l="1"/>
  <c r="H23" i="14"/>
  <c r="I23" i="14"/>
  <c r="I32" i="14" s="1" a="1"/>
  <c r="I32" i="14" s="1"/>
  <c r="H24" i="14"/>
  <c r="G24" i="14"/>
  <c r="F22" i="14"/>
  <c r="F26" i="14"/>
  <c r="I25" i="14"/>
  <c r="I24" i="14"/>
  <c r="G22" i="14"/>
  <c r="J22" i="14"/>
  <c r="J32" i="14" s="1" a="1"/>
  <c r="J32" i="14" s="1"/>
  <c r="G25" i="14"/>
  <c r="F24" i="14"/>
  <c r="H25" i="14"/>
  <c r="J25" i="14"/>
  <c r="F23" i="14"/>
  <c r="F25" i="14"/>
  <c r="I26" i="14"/>
  <c r="J23" i="14"/>
  <c r="G26" i="14"/>
  <c r="G23" i="14"/>
  <c r="H22" i="14"/>
  <c r="J24" i="14"/>
  <c r="H26" i="14"/>
  <c r="F32" i="14" a="1"/>
  <c r="F32" i="14" s="1"/>
  <c r="G32" i="14" a="1"/>
  <c r="G32" i="14" s="1"/>
  <c r="H32" i="14" a="1"/>
  <c r="H32" i="14" s="1"/>
  <c r="G34" i="14" l="1"/>
  <c r="G35" i="14" s="1"/>
  <c r="F411" i="11"/>
  <c r="F581" i="11"/>
  <c r="F589" i="11"/>
  <c r="F597" i="11"/>
  <c r="F605" i="11"/>
  <c r="F613" i="11"/>
  <c r="F621" i="11"/>
  <c r="F629" i="11"/>
  <c r="F637" i="11"/>
  <c r="F645" i="11"/>
  <c r="F653" i="11"/>
  <c r="F661" i="11"/>
  <c r="F669" i="11"/>
  <c r="F677" i="11"/>
  <c r="F685" i="11"/>
  <c r="F693" i="11"/>
  <c r="F701" i="11"/>
  <c r="F709" i="11"/>
  <c r="F717" i="11"/>
  <c r="F725" i="11"/>
  <c r="F733" i="11"/>
  <c r="F741" i="11"/>
  <c r="F749" i="11"/>
  <c r="F757" i="11"/>
  <c r="F765" i="11"/>
  <c r="F773" i="11"/>
  <c r="F781" i="11"/>
  <c r="F789" i="11"/>
  <c r="F797" i="11"/>
  <c r="F805" i="11"/>
  <c r="F813" i="11"/>
  <c r="F821" i="11"/>
  <c r="F829" i="11"/>
  <c r="F837" i="11"/>
  <c r="F845" i="11"/>
  <c r="F853" i="11"/>
  <c r="F861" i="11"/>
  <c r="F869" i="11"/>
  <c r="F877" i="11"/>
  <c r="F885" i="11"/>
  <c r="F893" i="11"/>
  <c r="F901" i="11"/>
  <c r="F909" i="11"/>
  <c r="F917" i="11"/>
  <c r="F925" i="11"/>
  <c r="F933" i="11"/>
  <c r="F941" i="11"/>
  <c r="F949" i="11"/>
  <c r="F957" i="11"/>
  <c r="F965" i="11"/>
  <c r="F973" i="11"/>
  <c r="F981" i="11"/>
  <c r="F989" i="11"/>
  <c r="F997" i="11"/>
  <c r="F1005" i="11"/>
  <c r="F1013" i="11"/>
  <c r="F1021" i="11"/>
  <c r="F1029" i="11"/>
  <c r="F1037" i="11"/>
  <c r="F1045" i="11"/>
  <c r="F1053" i="11"/>
  <c r="F1061" i="11"/>
  <c r="F1069" i="11"/>
  <c r="F1077" i="11"/>
  <c r="F1085" i="11"/>
  <c r="F1093" i="11"/>
  <c r="F1101" i="11"/>
  <c r="F1109" i="11"/>
  <c r="F1117" i="11"/>
  <c r="F1125" i="11"/>
  <c r="F1133" i="11"/>
  <c r="F1141" i="11"/>
  <c r="F1149" i="11"/>
  <c r="F1157" i="11"/>
  <c r="F1165" i="11"/>
  <c r="F1173" i="11"/>
  <c r="F1181" i="11"/>
  <c r="F1189" i="11"/>
  <c r="F1192" i="11"/>
  <c r="F1197" i="11"/>
  <c r="F1200" i="11"/>
  <c r="F1205" i="11"/>
  <c r="F1208" i="11"/>
  <c r="F1213" i="11"/>
  <c r="F1216" i="11"/>
  <c r="F1221" i="11"/>
  <c r="F1224" i="11"/>
  <c r="F1229" i="11"/>
  <c r="F1232" i="11"/>
  <c r="A1236" i="11"/>
  <c r="F35" i="11" s="1"/>
  <c r="B1236" i="11"/>
  <c r="G920" i="11" s="1"/>
  <c r="C1236" i="11"/>
  <c r="H965" i="11" s="1"/>
  <c r="D1236" i="11"/>
  <c r="I935" i="11" s="1"/>
  <c r="J18" i="12"/>
  <c r="H23" i="12" s="1"/>
  <c r="M19" i="12"/>
  <c r="I18" i="12"/>
  <c r="H18" i="12"/>
  <c r="J17" i="12"/>
  <c r="H21" i="12" s="1"/>
  <c r="I17" i="12"/>
  <c r="H17" i="12"/>
  <c r="I11" i="12"/>
  <c r="H11" i="12"/>
  <c r="J12" i="12"/>
  <c r="M13" i="12"/>
  <c r="I12" i="12"/>
  <c r="H12" i="12"/>
  <c r="J6" i="12"/>
  <c r="J5" i="12"/>
  <c r="M7" i="12"/>
  <c r="H6" i="12"/>
  <c r="I6" i="12"/>
  <c r="I5" i="12"/>
  <c r="H5" i="12"/>
  <c r="E2" i="12"/>
  <c r="F554" i="11" l="1"/>
  <c r="F517" i="11"/>
  <c r="F481" i="11"/>
  <c r="F435" i="11"/>
  <c r="F372" i="11"/>
  <c r="F347" i="11"/>
  <c r="F322" i="11"/>
  <c r="F272" i="11"/>
  <c r="F243" i="11"/>
  <c r="F211" i="11"/>
  <c r="F179" i="11"/>
  <c r="F99" i="11"/>
  <c r="G1224" i="11"/>
  <c r="I1202" i="11"/>
  <c r="H1181" i="11"/>
  <c r="G1160" i="11"/>
  <c r="I1138" i="11"/>
  <c r="H1117" i="11"/>
  <c r="G1096" i="11"/>
  <c r="H1047" i="11"/>
  <c r="I1018" i="11"/>
  <c r="G990" i="11"/>
  <c r="G957" i="11"/>
  <c r="G3" i="11"/>
  <c r="G6" i="11"/>
  <c r="G14" i="11"/>
  <c r="G22" i="11"/>
  <c r="G30" i="11"/>
  <c r="G38" i="11"/>
  <c r="G46" i="11"/>
  <c r="G54" i="11"/>
  <c r="G62" i="11"/>
  <c r="G70" i="11"/>
  <c r="G78" i="11"/>
  <c r="G86" i="11"/>
  <c r="G94" i="11"/>
  <c r="G102" i="11"/>
  <c r="G110" i="11"/>
  <c r="G118" i="11"/>
  <c r="G126" i="11"/>
  <c r="G134" i="11"/>
  <c r="G142" i="11"/>
  <c r="G150" i="11"/>
  <c r="G158" i="11"/>
  <c r="G166" i="11"/>
  <c r="G174" i="11"/>
  <c r="G182" i="11"/>
  <c r="G190" i="11"/>
  <c r="G198" i="11"/>
  <c r="G206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G145" i="11"/>
  <c r="G153" i="11"/>
  <c r="G161" i="11"/>
  <c r="G169" i="11"/>
  <c r="G177" i="11"/>
  <c r="G185" i="11"/>
  <c r="G193" i="11"/>
  <c r="G201" i="11"/>
  <c r="G209" i="11"/>
  <c r="G217" i="11"/>
  <c r="G225" i="11"/>
  <c r="G4" i="11"/>
  <c r="G12" i="11"/>
  <c r="G20" i="11"/>
  <c r="G28" i="11"/>
  <c r="G36" i="11"/>
  <c r="G44" i="11"/>
  <c r="G52" i="11"/>
  <c r="G60" i="11"/>
  <c r="G68" i="11"/>
  <c r="G76" i="11"/>
  <c r="G84" i="11"/>
  <c r="G92" i="11"/>
  <c r="G100" i="11"/>
  <c r="G108" i="11"/>
  <c r="G116" i="11"/>
  <c r="G124" i="11"/>
  <c r="G132" i="11"/>
  <c r="G140" i="11"/>
  <c r="G148" i="11"/>
  <c r="G156" i="11"/>
  <c r="G164" i="11"/>
  <c r="G172" i="11"/>
  <c r="G180" i="11"/>
  <c r="G188" i="11"/>
  <c r="G196" i="11"/>
  <c r="G204" i="11"/>
  <c r="G212" i="11"/>
  <c r="G220" i="11"/>
  <c r="G228" i="11"/>
  <c r="G7" i="11"/>
  <c r="G15" i="11"/>
  <c r="G23" i="11"/>
  <c r="G31" i="11"/>
  <c r="G39" i="11"/>
  <c r="G47" i="11"/>
  <c r="G55" i="11"/>
  <c r="G63" i="11"/>
  <c r="G71" i="11"/>
  <c r="G79" i="11"/>
  <c r="G87" i="11"/>
  <c r="G95" i="11"/>
  <c r="G103" i="11"/>
  <c r="G111" i="11"/>
  <c r="G119" i="11"/>
  <c r="G127" i="11"/>
  <c r="G135" i="11"/>
  <c r="G143" i="11"/>
  <c r="G151" i="11"/>
  <c r="G159" i="11"/>
  <c r="G167" i="11"/>
  <c r="G175" i="11"/>
  <c r="G183" i="11"/>
  <c r="G191" i="11"/>
  <c r="G199" i="11"/>
  <c r="G207" i="11"/>
  <c r="G215" i="11"/>
  <c r="G223" i="11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5" i="11"/>
  <c r="G13" i="11"/>
  <c r="G21" i="11"/>
  <c r="G29" i="11"/>
  <c r="G37" i="11"/>
  <c r="G45" i="11"/>
  <c r="G53" i="11"/>
  <c r="G61" i="11"/>
  <c r="G69" i="11"/>
  <c r="G77" i="11"/>
  <c r="G85" i="11"/>
  <c r="G93" i="11"/>
  <c r="G101" i="11"/>
  <c r="G109" i="11"/>
  <c r="G117" i="11"/>
  <c r="G125" i="11"/>
  <c r="G133" i="11"/>
  <c r="G141" i="11"/>
  <c r="G149" i="11"/>
  <c r="G157" i="11"/>
  <c r="G165" i="11"/>
  <c r="G173" i="11"/>
  <c r="G181" i="11"/>
  <c r="G189" i="11"/>
  <c r="G197" i="11"/>
  <c r="G205" i="11"/>
  <c r="G213" i="11"/>
  <c r="G221" i="11"/>
  <c r="G229" i="11"/>
  <c r="G16" i="11"/>
  <c r="G48" i="11"/>
  <c r="G80" i="11"/>
  <c r="G112" i="11"/>
  <c r="G144" i="11"/>
  <c r="G176" i="11"/>
  <c r="G208" i="11"/>
  <c r="G214" i="11"/>
  <c r="G230" i="11"/>
  <c r="G238" i="11"/>
  <c r="G246" i="11"/>
  <c r="G254" i="11"/>
  <c r="G262" i="11"/>
  <c r="G270" i="11"/>
  <c r="G278" i="11"/>
  <c r="G286" i="11"/>
  <c r="G294" i="11"/>
  <c r="G302" i="11"/>
  <c r="G310" i="11"/>
  <c r="G318" i="11"/>
  <c r="G326" i="11"/>
  <c r="G334" i="11"/>
  <c r="G342" i="11"/>
  <c r="G350" i="11"/>
  <c r="G358" i="11"/>
  <c r="G366" i="11"/>
  <c r="G374" i="11"/>
  <c r="G382" i="11"/>
  <c r="G390" i="11"/>
  <c r="G27" i="11"/>
  <c r="G59" i="11"/>
  <c r="G91" i="11"/>
  <c r="G123" i="11"/>
  <c r="G155" i="11"/>
  <c r="G187" i="11"/>
  <c r="G226" i="11"/>
  <c r="G233" i="11"/>
  <c r="G241" i="11"/>
  <c r="G249" i="11"/>
  <c r="G257" i="11"/>
  <c r="G265" i="11"/>
  <c r="G273" i="11"/>
  <c r="G281" i="11"/>
  <c r="G289" i="11"/>
  <c r="G297" i="11"/>
  <c r="G305" i="11"/>
  <c r="G313" i="11"/>
  <c r="G321" i="11"/>
  <c r="G329" i="11"/>
  <c r="G337" i="11"/>
  <c r="G345" i="11"/>
  <c r="G353" i="11"/>
  <c r="G361" i="11"/>
  <c r="G369" i="11"/>
  <c r="G377" i="11"/>
  <c r="G8" i="11"/>
  <c r="G40" i="11"/>
  <c r="G72" i="11"/>
  <c r="G104" i="11"/>
  <c r="G136" i="11"/>
  <c r="G168" i="11"/>
  <c r="G200" i="11"/>
  <c r="G216" i="11"/>
  <c r="G236" i="11"/>
  <c r="G244" i="11"/>
  <c r="G252" i="11"/>
  <c r="G260" i="11"/>
  <c r="G268" i="11"/>
  <c r="G276" i="11"/>
  <c r="G284" i="11"/>
  <c r="G292" i="11"/>
  <c r="G300" i="11"/>
  <c r="G308" i="11"/>
  <c r="G316" i="11"/>
  <c r="G324" i="11"/>
  <c r="G332" i="11"/>
  <c r="G340" i="11"/>
  <c r="G348" i="11"/>
  <c r="G356" i="11"/>
  <c r="G364" i="11"/>
  <c r="G372" i="11"/>
  <c r="G380" i="11"/>
  <c r="G388" i="11"/>
  <c r="G396" i="11"/>
  <c r="G404" i="11"/>
  <c r="G19" i="11"/>
  <c r="G51" i="11"/>
  <c r="G83" i="11"/>
  <c r="G115" i="11"/>
  <c r="G147" i="11"/>
  <c r="G179" i="11"/>
  <c r="G211" i="11"/>
  <c r="G227" i="11"/>
  <c r="G231" i="11"/>
  <c r="G239" i="11"/>
  <c r="G247" i="11"/>
  <c r="G255" i="11"/>
  <c r="G263" i="11"/>
  <c r="G271" i="11"/>
  <c r="G279" i="11"/>
  <c r="G287" i="11"/>
  <c r="G295" i="11"/>
  <c r="G303" i="11"/>
  <c r="G311" i="11"/>
  <c r="G319" i="11"/>
  <c r="G327" i="11"/>
  <c r="G335" i="11"/>
  <c r="G343" i="11"/>
  <c r="G351" i="11"/>
  <c r="G359" i="11"/>
  <c r="G367" i="11"/>
  <c r="G375" i="11"/>
  <c r="G32" i="11"/>
  <c r="G64" i="11"/>
  <c r="G96" i="11"/>
  <c r="G128" i="11"/>
  <c r="G160" i="11"/>
  <c r="G192" i="11"/>
  <c r="G222" i="11"/>
  <c r="G234" i="11"/>
  <c r="G242" i="11"/>
  <c r="G250" i="11"/>
  <c r="G258" i="11"/>
  <c r="G266" i="11"/>
  <c r="G274" i="11"/>
  <c r="G282" i="11"/>
  <c r="G290" i="11"/>
  <c r="G298" i="11"/>
  <c r="G306" i="11"/>
  <c r="G314" i="11"/>
  <c r="G322" i="11"/>
  <c r="G330" i="11"/>
  <c r="G338" i="11"/>
  <c r="G346" i="11"/>
  <c r="G354" i="11"/>
  <c r="G362" i="11"/>
  <c r="G370" i="11"/>
  <c r="G378" i="11"/>
  <c r="G386" i="11"/>
  <c r="G394" i="11"/>
  <c r="G402" i="11"/>
  <c r="G410" i="11"/>
  <c r="G11" i="11"/>
  <c r="G43" i="11"/>
  <c r="G75" i="11"/>
  <c r="G107" i="11"/>
  <c r="G139" i="11"/>
  <c r="G171" i="11"/>
  <c r="G203" i="11"/>
  <c r="G218" i="11"/>
  <c r="G237" i="11"/>
  <c r="G245" i="11"/>
  <c r="G253" i="11"/>
  <c r="G261" i="11"/>
  <c r="G269" i="11"/>
  <c r="G277" i="11"/>
  <c r="G285" i="11"/>
  <c r="G293" i="11"/>
  <c r="G301" i="11"/>
  <c r="G309" i="11"/>
  <c r="G317" i="11"/>
  <c r="G325" i="11"/>
  <c r="G333" i="11"/>
  <c r="G341" i="11"/>
  <c r="G349" i="11"/>
  <c r="G357" i="11"/>
  <c r="G365" i="11"/>
  <c r="G373" i="11"/>
  <c r="G381" i="11"/>
  <c r="G389" i="11"/>
  <c r="G24" i="11"/>
  <c r="G56" i="11"/>
  <c r="G88" i="11"/>
  <c r="G120" i="11"/>
  <c r="G152" i="11"/>
  <c r="G184" i="11"/>
  <c r="G224" i="11"/>
  <c r="G232" i="11"/>
  <c r="G240" i="11"/>
  <c r="G248" i="11"/>
  <c r="G256" i="11"/>
  <c r="G264" i="11"/>
  <c r="G272" i="11"/>
  <c r="G280" i="11"/>
  <c r="G288" i="11"/>
  <c r="G296" i="11"/>
  <c r="G304" i="11"/>
  <c r="G312" i="11"/>
  <c r="G320" i="11"/>
  <c r="G328" i="11"/>
  <c r="G336" i="11"/>
  <c r="G344" i="11"/>
  <c r="G352" i="11"/>
  <c r="G360" i="11"/>
  <c r="G368" i="11"/>
  <c r="G376" i="11"/>
  <c r="G384" i="11"/>
  <c r="G392" i="11"/>
  <c r="G400" i="11"/>
  <c r="G408" i="11"/>
  <c r="G99" i="11"/>
  <c r="G235" i="11"/>
  <c r="G299" i="11"/>
  <c r="G363" i="11"/>
  <c r="G395" i="11"/>
  <c r="G399" i="11"/>
  <c r="G411" i="11"/>
  <c r="G419" i="11"/>
  <c r="G427" i="11"/>
  <c r="G435" i="11"/>
  <c r="G443" i="11"/>
  <c r="G451" i="11"/>
  <c r="G459" i="11"/>
  <c r="G467" i="11"/>
  <c r="G475" i="11"/>
  <c r="G483" i="11"/>
  <c r="G491" i="11"/>
  <c r="G499" i="11"/>
  <c r="G507" i="11"/>
  <c r="G515" i="11"/>
  <c r="G523" i="11"/>
  <c r="G531" i="11"/>
  <c r="G539" i="11"/>
  <c r="G547" i="11"/>
  <c r="G555" i="11"/>
  <c r="G563" i="11"/>
  <c r="G571" i="11"/>
  <c r="G579" i="11"/>
  <c r="G587" i="11"/>
  <c r="G595" i="11"/>
  <c r="G603" i="11"/>
  <c r="G611" i="11"/>
  <c r="G619" i="11"/>
  <c r="G627" i="11"/>
  <c r="G635" i="11"/>
  <c r="G195" i="11"/>
  <c r="G259" i="11"/>
  <c r="G323" i="11"/>
  <c r="G414" i="11"/>
  <c r="G422" i="11"/>
  <c r="G430" i="11"/>
  <c r="G438" i="11"/>
  <c r="G446" i="11"/>
  <c r="G454" i="11"/>
  <c r="G462" i="11"/>
  <c r="G470" i="11"/>
  <c r="G478" i="11"/>
  <c r="G486" i="11"/>
  <c r="G494" i="11"/>
  <c r="G502" i="11"/>
  <c r="G510" i="11"/>
  <c r="G518" i="11"/>
  <c r="G526" i="11"/>
  <c r="G534" i="11"/>
  <c r="G542" i="11"/>
  <c r="G550" i="11"/>
  <c r="G558" i="11"/>
  <c r="G566" i="11"/>
  <c r="G574" i="11"/>
  <c r="G582" i="11"/>
  <c r="G590" i="11"/>
  <c r="G35" i="11"/>
  <c r="G283" i="11"/>
  <c r="G347" i="11"/>
  <c r="G417" i="11"/>
  <c r="G425" i="11"/>
  <c r="G433" i="11"/>
  <c r="G441" i="11"/>
  <c r="G449" i="11"/>
  <c r="G457" i="11"/>
  <c r="G465" i="11"/>
  <c r="G473" i="11"/>
  <c r="G481" i="11"/>
  <c r="G489" i="11"/>
  <c r="G497" i="11"/>
  <c r="G505" i="11"/>
  <c r="G513" i="11"/>
  <c r="G521" i="11"/>
  <c r="G529" i="11"/>
  <c r="G537" i="11"/>
  <c r="G545" i="11"/>
  <c r="G553" i="11"/>
  <c r="G561" i="11"/>
  <c r="G569" i="11"/>
  <c r="G577" i="11"/>
  <c r="G585" i="11"/>
  <c r="G593" i="11"/>
  <c r="G601" i="11"/>
  <c r="G609" i="11"/>
  <c r="G617" i="11"/>
  <c r="G625" i="11"/>
  <c r="G633" i="11"/>
  <c r="G641" i="11"/>
  <c r="G131" i="11"/>
  <c r="G243" i="11"/>
  <c r="G307" i="11"/>
  <c r="G371" i="11"/>
  <c r="G383" i="11"/>
  <c r="G405" i="11"/>
  <c r="G409" i="11"/>
  <c r="G412" i="11"/>
  <c r="G420" i="11"/>
  <c r="G428" i="11"/>
  <c r="G436" i="11"/>
  <c r="G444" i="11"/>
  <c r="G452" i="11"/>
  <c r="G460" i="11"/>
  <c r="G468" i="11"/>
  <c r="G476" i="11"/>
  <c r="G484" i="11"/>
  <c r="G492" i="11"/>
  <c r="G500" i="11"/>
  <c r="G508" i="11"/>
  <c r="G516" i="11"/>
  <c r="G524" i="11"/>
  <c r="G532" i="11"/>
  <c r="G540" i="11"/>
  <c r="G548" i="11"/>
  <c r="G556" i="11"/>
  <c r="G564" i="11"/>
  <c r="G572" i="11"/>
  <c r="G580" i="11"/>
  <c r="G588" i="11"/>
  <c r="G596" i="11"/>
  <c r="G604" i="11"/>
  <c r="G612" i="11"/>
  <c r="G620" i="11"/>
  <c r="G628" i="11"/>
  <c r="G636" i="11"/>
  <c r="G644" i="11"/>
  <c r="G652" i="11"/>
  <c r="G660" i="11"/>
  <c r="G668" i="11"/>
  <c r="G676" i="11"/>
  <c r="G684" i="11"/>
  <c r="G692" i="11"/>
  <c r="G700" i="11"/>
  <c r="G708" i="11"/>
  <c r="G716" i="11"/>
  <c r="G724" i="11"/>
  <c r="G732" i="11"/>
  <c r="G740" i="11"/>
  <c r="G748" i="11"/>
  <c r="G756" i="11"/>
  <c r="G764" i="11"/>
  <c r="G219" i="11"/>
  <c r="G267" i="11"/>
  <c r="G331" i="11"/>
  <c r="G391" i="11"/>
  <c r="G397" i="11"/>
  <c r="G401" i="11"/>
  <c r="G415" i="11"/>
  <c r="G423" i="11"/>
  <c r="G431" i="11"/>
  <c r="G439" i="11"/>
  <c r="G447" i="11"/>
  <c r="G455" i="11"/>
  <c r="G463" i="11"/>
  <c r="G471" i="11"/>
  <c r="G479" i="11"/>
  <c r="G487" i="11"/>
  <c r="G495" i="11"/>
  <c r="G503" i="11"/>
  <c r="G511" i="11"/>
  <c r="G519" i="11"/>
  <c r="G527" i="11"/>
  <c r="G535" i="11"/>
  <c r="G543" i="11"/>
  <c r="G551" i="11"/>
  <c r="G559" i="11"/>
  <c r="G567" i="11"/>
  <c r="G575" i="11"/>
  <c r="G583" i="11"/>
  <c r="G591" i="11"/>
  <c r="G599" i="11"/>
  <c r="G607" i="11"/>
  <c r="G615" i="11"/>
  <c r="G623" i="11"/>
  <c r="G631" i="11"/>
  <c r="G639" i="11"/>
  <c r="G647" i="11"/>
  <c r="G655" i="11"/>
  <c r="G663" i="11"/>
  <c r="G671" i="11"/>
  <c r="G679" i="11"/>
  <c r="G687" i="11"/>
  <c r="G695" i="11"/>
  <c r="G703" i="11"/>
  <c r="G711" i="11"/>
  <c r="G719" i="11"/>
  <c r="G727" i="11"/>
  <c r="G67" i="11"/>
  <c r="G291" i="11"/>
  <c r="G355" i="11"/>
  <c r="G385" i="11"/>
  <c r="G406" i="11"/>
  <c r="G418" i="11"/>
  <c r="G426" i="11"/>
  <c r="G434" i="11"/>
  <c r="G442" i="11"/>
  <c r="G450" i="11"/>
  <c r="G458" i="11"/>
  <c r="G466" i="11"/>
  <c r="G474" i="11"/>
  <c r="G482" i="11"/>
  <c r="G490" i="11"/>
  <c r="G498" i="11"/>
  <c r="G506" i="11"/>
  <c r="G514" i="11"/>
  <c r="G522" i="11"/>
  <c r="G530" i="11"/>
  <c r="G538" i="11"/>
  <c r="G546" i="11"/>
  <c r="G554" i="11"/>
  <c r="G562" i="11"/>
  <c r="G570" i="11"/>
  <c r="G578" i="11"/>
  <c r="G586" i="11"/>
  <c r="G594" i="11"/>
  <c r="G163" i="11"/>
  <c r="G251" i="11"/>
  <c r="G315" i="11"/>
  <c r="G379" i="11"/>
  <c r="G393" i="11"/>
  <c r="G398" i="11"/>
  <c r="G413" i="11"/>
  <c r="G421" i="11"/>
  <c r="G429" i="11"/>
  <c r="G437" i="11"/>
  <c r="G445" i="11"/>
  <c r="G453" i="11"/>
  <c r="G461" i="11"/>
  <c r="G469" i="11"/>
  <c r="G477" i="11"/>
  <c r="G485" i="11"/>
  <c r="G493" i="11"/>
  <c r="G501" i="11"/>
  <c r="G509" i="11"/>
  <c r="G517" i="11"/>
  <c r="G525" i="11"/>
  <c r="G533" i="11"/>
  <c r="G541" i="11"/>
  <c r="G549" i="11"/>
  <c r="G557" i="11"/>
  <c r="G565" i="11"/>
  <c r="G573" i="11"/>
  <c r="G581" i="11"/>
  <c r="G589" i="11"/>
  <c r="G597" i="11"/>
  <c r="G456" i="11"/>
  <c r="G520" i="11"/>
  <c r="G584" i="11"/>
  <c r="G600" i="11"/>
  <c r="G616" i="11"/>
  <c r="G632" i="11"/>
  <c r="G646" i="11"/>
  <c r="G650" i="11"/>
  <c r="G664" i="11"/>
  <c r="G678" i="11"/>
  <c r="G682" i="11"/>
  <c r="G696" i="11"/>
  <c r="G710" i="11"/>
  <c r="G714" i="11"/>
  <c r="G728" i="11"/>
  <c r="G759" i="11"/>
  <c r="G762" i="11"/>
  <c r="G765" i="11"/>
  <c r="G768" i="11"/>
  <c r="G771" i="11"/>
  <c r="G779" i="11"/>
  <c r="G787" i="11"/>
  <c r="G795" i="11"/>
  <c r="G803" i="11"/>
  <c r="G811" i="11"/>
  <c r="G819" i="11"/>
  <c r="G827" i="11"/>
  <c r="G835" i="11"/>
  <c r="G843" i="11"/>
  <c r="G851" i="11"/>
  <c r="G859" i="11"/>
  <c r="G867" i="11"/>
  <c r="G875" i="11"/>
  <c r="G883" i="11"/>
  <c r="G891" i="11"/>
  <c r="G899" i="11"/>
  <c r="G907" i="11"/>
  <c r="G915" i="11"/>
  <c r="G923" i="11"/>
  <c r="G931" i="11"/>
  <c r="G416" i="11"/>
  <c r="G480" i="11"/>
  <c r="G544" i="11"/>
  <c r="G606" i="11"/>
  <c r="G622" i="11"/>
  <c r="G638" i="11"/>
  <c r="G643" i="11"/>
  <c r="G657" i="11"/>
  <c r="G661" i="11"/>
  <c r="G675" i="11"/>
  <c r="G689" i="11"/>
  <c r="G693" i="11"/>
  <c r="G707" i="11"/>
  <c r="G721" i="11"/>
  <c r="G725" i="11"/>
  <c r="G735" i="11"/>
  <c r="G738" i="11"/>
  <c r="G741" i="11"/>
  <c r="G744" i="11"/>
  <c r="G747" i="11"/>
  <c r="G750" i="11"/>
  <c r="G753" i="11"/>
  <c r="G774" i="11"/>
  <c r="G782" i="11"/>
  <c r="G790" i="11"/>
  <c r="G798" i="11"/>
  <c r="G806" i="11"/>
  <c r="G814" i="11"/>
  <c r="G822" i="11"/>
  <c r="G830" i="11"/>
  <c r="G838" i="11"/>
  <c r="G846" i="11"/>
  <c r="G854" i="11"/>
  <c r="G862" i="11"/>
  <c r="G870" i="11"/>
  <c r="G878" i="11"/>
  <c r="G886" i="11"/>
  <c r="G894" i="11"/>
  <c r="G902" i="11"/>
  <c r="G387" i="11"/>
  <c r="G440" i="11"/>
  <c r="G504" i="11"/>
  <c r="G568" i="11"/>
  <c r="G602" i="11"/>
  <c r="G618" i="11"/>
  <c r="G634" i="11"/>
  <c r="G654" i="11"/>
  <c r="G658" i="11"/>
  <c r="G672" i="11"/>
  <c r="G686" i="11"/>
  <c r="G690" i="11"/>
  <c r="G704" i="11"/>
  <c r="G718" i="11"/>
  <c r="G722" i="11"/>
  <c r="G777" i="11"/>
  <c r="G785" i="11"/>
  <c r="G793" i="11"/>
  <c r="G801" i="11"/>
  <c r="G809" i="11"/>
  <c r="G817" i="11"/>
  <c r="G825" i="11"/>
  <c r="G833" i="11"/>
  <c r="G841" i="11"/>
  <c r="G849" i="11"/>
  <c r="G857" i="11"/>
  <c r="G865" i="11"/>
  <c r="G873" i="11"/>
  <c r="G881" i="11"/>
  <c r="G889" i="11"/>
  <c r="G897" i="11"/>
  <c r="G905" i="11"/>
  <c r="G913" i="11"/>
  <c r="G921" i="11"/>
  <c r="G929" i="11"/>
  <c r="G937" i="11"/>
  <c r="G945" i="11"/>
  <c r="G953" i="11"/>
  <c r="G961" i="11"/>
  <c r="G969" i="11"/>
  <c r="G977" i="11"/>
  <c r="G985" i="11"/>
  <c r="G993" i="11"/>
  <c r="G1001" i="11"/>
  <c r="G1009" i="11"/>
  <c r="G1017" i="11"/>
  <c r="G1025" i="11"/>
  <c r="G1033" i="11"/>
  <c r="G1041" i="11"/>
  <c r="G1049" i="11"/>
  <c r="G1057" i="11"/>
  <c r="G1065" i="11"/>
  <c r="G464" i="11"/>
  <c r="G528" i="11"/>
  <c r="G592" i="11"/>
  <c r="G613" i="11"/>
  <c r="G629" i="11"/>
  <c r="G651" i="11"/>
  <c r="G665" i="11"/>
  <c r="G669" i="11"/>
  <c r="G683" i="11"/>
  <c r="G697" i="11"/>
  <c r="G701" i="11"/>
  <c r="G715" i="11"/>
  <c r="G729" i="11"/>
  <c r="G751" i="11"/>
  <c r="G754" i="11"/>
  <c r="G757" i="11"/>
  <c r="G760" i="11"/>
  <c r="G763" i="11"/>
  <c r="G766" i="11"/>
  <c r="G769" i="11"/>
  <c r="G772" i="11"/>
  <c r="G780" i="11"/>
  <c r="G788" i="11"/>
  <c r="G796" i="11"/>
  <c r="G804" i="11"/>
  <c r="G812" i="11"/>
  <c r="G820" i="11"/>
  <c r="G828" i="11"/>
  <c r="G836" i="11"/>
  <c r="G844" i="11"/>
  <c r="G852" i="11"/>
  <c r="G860" i="11"/>
  <c r="G868" i="11"/>
  <c r="G876" i="11"/>
  <c r="G884" i="11"/>
  <c r="G892" i="11"/>
  <c r="G900" i="11"/>
  <c r="G908" i="11"/>
  <c r="G916" i="11"/>
  <c r="G924" i="11"/>
  <c r="G932" i="11"/>
  <c r="G940" i="11"/>
  <c r="G948" i="11"/>
  <c r="G956" i="11"/>
  <c r="G964" i="11"/>
  <c r="G972" i="11"/>
  <c r="G980" i="11"/>
  <c r="G988" i="11"/>
  <c r="G996" i="11"/>
  <c r="G1004" i="11"/>
  <c r="G1012" i="11"/>
  <c r="G1020" i="11"/>
  <c r="G1028" i="11"/>
  <c r="G1036" i="11"/>
  <c r="G1044" i="11"/>
  <c r="G1052" i="11"/>
  <c r="G1060" i="11"/>
  <c r="G1068" i="11"/>
  <c r="G275" i="11"/>
  <c r="G424" i="11"/>
  <c r="G488" i="11"/>
  <c r="G552" i="11"/>
  <c r="G608" i="11"/>
  <c r="G624" i="11"/>
  <c r="G640" i="11"/>
  <c r="G648" i="11"/>
  <c r="G662" i="11"/>
  <c r="G666" i="11"/>
  <c r="G680" i="11"/>
  <c r="G694" i="11"/>
  <c r="G698" i="11"/>
  <c r="G712" i="11"/>
  <c r="G726" i="11"/>
  <c r="G730" i="11"/>
  <c r="G733" i="11"/>
  <c r="G736" i="11"/>
  <c r="G739" i="11"/>
  <c r="G742" i="11"/>
  <c r="G745" i="11"/>
  <c r="G775" i="11"/>
  <c r="G783" i="11"/>
  <c r="G791" i="11"/>
  <c r="G799" i="11"/>
  <c r="G807" i="11"/>
  <c r="G815" i="11"/>
  <c r="G823" i="11"/>
  <c r="G831" i="11"/>
  <c r="G839" i="11"/>
  <c r="G847" i="11"/>
  <c r="G855" i="11"/>
  <c r="G863" i="11"/>
  <c r="G871" i="11"/>
  <c r="G879" i="11"/>
  <c r="G887" i="11"/>
  <c r="G895" i="11"/>
  <c r="G903" i="11"/>
  <c r="G911" i="11"/>
  <c r="G919" i="11"/>
  <c r="G927" i="11"/>
  <c r="G935" i="11"/>
  <c r="G943" i="11"/>
  <c r="G951" i="11"/>
  <c r="G959" i="11"/>
  <c r="G967" i="11"/>
  <c r="G975" i="11"/>
  <c r="G983" i="11"/>
  <c r="G403" i="11"/>
  <c r="G448" i="11"/>
  <c r="G512" i="11"/>
  <c r="G576" i="11"/>
  <c r="G614" i="11"/>
  <c r="G630" i="11"/>
  <c r="G645" i="11"/>
  <c r="G659" i="11"/>
  <c r="G673" i="11"/>
  <c r="G677" i="11"/>
  <c r="G691" i="11"/>
  <c r="G705" i="11"/>
  <c r="G709" i="11"/>
  <c r="G723" i="11"/>
  <c r="G767" i="11"/>
  <c r="G770" i="11"/>
  <c r="G778" i="11"/>
  <c r="G786" i="11"/>
  <c r="G794" i="11"/>
  <c r="G802" i="11"/>
  <c r="G810" i="11"/>
  <c r="G818" i="11"/>
  <c r="G826" i="11"/>
  <c r="G834" i="11"/>
  <c r="G842" i="11"/>
  <c r="G850" i="11"/>
  <c r="G858" i="11"/>
  <c r="G866" i="11"/>
  <c r="G874" i="11"/>
  <c r="G882" i="11"/>
  <c r="G890" i="11"/>
  <c r="G898" i="11"/>
  <c r="G407" i="11"/>
  <c r="G472" i="11"/>
  <c r="G536" i="11"/>
  <c r="G610" i="11"/>
  <c r="G626" i="11"/>
  <c r="G642" i="11"/>
  <c r="G656" i="11"/>
  <c r="G670" i="11"/>
  <c r="G674" i="11"/>
  <c r="G688" i="11"/>
  <c r="G702" i="11"/>
  <c r="G706" i="11"/>
  <c r="G720" i="11"/>
  <c r="G743" i="11"/>
  <c r="G746" i="11"/>
  <c r="G749" i="11"/>
  <c r="G752" i="11"/>
  <c r="G755" i="11"/>
  <c r="G758" i="11"/>
  <c r="G761" i="11"/>
  <c r="G773" i="11"/>
  <c r="G781" i="11"/>
  <c r="G789" i="11"/>
  <c r="G797" i="11"/>
  <c r="G805" i="11"/>
  <c r="G813" i="11"/>
  <c r="G821" i="11"/>
  <c r="G829" i="11"/>
  <c r="G837" i="11"/>
  <c r="G845" i="11"/>
  <c r="G853" i="11"/>
  <c r="G861" i="11"/>
  <c r="G869" i="11"/>
  <c r="G877" i="11"/>
  <c r="G885" i="11"/>
  <c r="G893" i="11"/>
  <c r="G339" i="11"/>
  <c r="G432" i="11"/>
  <c r="G496" i="11"/>
  <c r="G621" i="11"/>
  <c r="G685" i="11"/>
  <c r="G713" i="11"/>
  <c r="G808" i="11"/>
  <c r="G872" i="11"/>
  <c r="G910" i="11"/>
  <c r="G926" i="11"/>
  <c r="G936" i="11"/>
  <c r="G949" i="11"/>
  <c r="G962" i="11"/>
  <c r="G974" i="11"/>
  <c r="G987" i="11"/>
  <c r="G991" i="11"/>
  <c r="G1005" i="11"/>
  <c r="G1019" i="11"/>
  <c r="G1023" i="11"/>
  <c r="G1037" i="11"/>
  <c r="G1051" i="11"/>
  <c r="G1055" i="11"/>
  <c r="G1069" i="11"/>
  <c r="G1075" i="11"/>
  <c r="G1083" i="11"/>
  <c r="G1091" i="11"/>
  <c r="G1099" i="11"/>
  <c r="G1107" i="11"/>
  <c r="G1115" i="11"/>
  <c r="G1123" i="11"/>
  <c r="G1131" i="11"/>
  <c r="G1139" i="11"/>
  <c r="G1147" i="11"/>
  <c r="G1155" i="11"/>
  <c r="G1163" i="11"/>
  <c r="G1171" i="11"/>
  <c r="G1179" i="11"/>
  <c r="G1187" i="11"/>
  <c r="G1195" i="11"/>
  <c r="G1203" i="11"/>
  <c r="G1211" i="11"/>
  <c r="G1219" i="11"/>
  <c r="G1227" i="11"/>
  <c r="G717" i="11"/>
  <c r="G832" i="11"/>
  <c r="G896" i="11"/>
  <c r="G906" i="11"/>
  <c r="G922" i="11"/>
  <c r="G941" i="11"/>
  <c r="G954" i="11"/>
  <c r="G966" i="11"/>
  <c r="G979" i="11"/>
  <c r="G998" i="11"/>
  <c r="G1002" i="11"/>
  <c r="G1016" i="11"/>
  <c r="G1030" i="11"/>
  <c r="G1034" i="11"/>
  <c r="G1048" i="11"/>
  <c r="G1062" i="11"/>
  <c r="G1066" i="11"/>
  <c r="G1078" i="11"/>
  <c r="G1086" i="11"/>
  <c r="G1094" i="11"/>
  <c r="G1102" i="11"/>
  <c r="G1110" i="11"/>
  <c r="G1118" i="11"/>
  <c r="G1126" i="11"/>
  <c r="G1134" i="11"/>
  <c r="G1142" i="11"/>
  <c r="G1150" i="11"/>
  <c r="G1158" i="11"/>
  <c r="G1166" i="11"/>
  <c r="G1174" i="11"/>
  <c r="G1182" i="11"/>
  <c r="G1190" i="11"/>
  <c r="G1198" i="11"/>
  <c r="G1206" i="11"/>
  <c r="G1214" i="11"/>
  <c r="G1222" i="11"/>
  <c r="G1230" i="11"/>
  <c r="G560" i="11"/>
  <c r="G792" i="11"/>
  <c r="G856" i="11"/>
  <c r="G917" i="11"/>
  <c r="G933" i="11"/>
  <c r="G946" i="11"/>
  <c r="G958" i="11"/>
  <c r="G971" i="11"/>
  <c r="G984" i="11"/>
  <c r="G995" i="11"/>
  <c r="G999" i="11"/>
  <c r="G1013" i="11"/>
  <c r="G1027" i="11"/>
  <c r="G1031" i="11"/>
  <c r="G1045" i="11"/>
  <c r="G1059" i="11"/>
  <c r="G1063" i="11"/>
  <c r="G1073" i="11"/>
  <c r="G1081" i="11"/>
  <c r="G1089" i="11"/>
  <c r="G1097" i="11"/>
  <c r="G1105" i="11"/>
  <c r="G1113" i="11"/>
  <c r="G1121" i="11"/>
  <c r="G1129" i="11"/>
  <c r="G1137" i="11"/>
  <c r="G1145" i="11"/>
  <c r="G1153" i="11"/>
  <c r="G1161" i="11"/>
  <c r="G1169" i="11"/>
  <c r="G1177" i="11"/>
  <c r="G1185" i="11"/>
  <c r="G1193" i="11"/>
  <c r="G1201" i="11"/>
  <c r="G1209" i="11"/>
  <c r="G1217" i="11"/>
  <c r="G1225" i="11"/>
  <c r="G1233" i="11"/>
  <c r="G637" i="11"/>
  <c r="G667" i="11"/>
  <c r="G816" i="11"/>
  <c r="G880" i="11"/>
  <c r="G901" i="11"/>
  <c r="G912" i="11"/>
  <c r="G928" i="11"/>
  <c r="G938" i="11"/>
  <c r="G950" i="11"/>
  <c r="G963" i="11"/>
  <c r="G976" i="11"/>
  <c r="G992" i="11"/>
  <c r="G1006" i="11"/>
  <c r="G1010" i="11"/>
  <c r="G1024" i="11"/>
  <c r="G1038" i="11"/>
  <c r="G1042" i="11"/>
  <c r="G1056" i="11"/>
  <c r="G1070" i="11"/>
  <c r="G1076" i="11"/>
  <c r="G1084" i="11"/>
  <c r="G1092" i="11"/>
  <c r="G1100" i="11"/>
  <c r="G1108" i="11"/>
  <c r="G1116" i="11"/>
  <c r="G1124" i="11"/>
  <c r="G1132" i="11"/>
  <c r="G1140" i="11"/>
  <c r="G1148" i="11"/>
  <c r="G1156" i="11"/>
  <c r="G1164" i="11"/>
  <c r="G1172" i="11"/>
  <c r="G1180" i="11"/>
  <c r="G1188" i="11"/>
  <c r="G1196" i="11"/>
  <c r="G1204" i="11"/>
  <c r="G1212" i="11"/>
  <c r="G1220" i="11"/>
  <c r="G1228" i="11"/>
  <c r="G598" i="11"/>
  <c r="G699" i="11"/>
  <c r="G776" i="11"/>
  <c r="G840" i="11"/>
  <c r="G918" i="11"/>
  <c r="G942" i="11"/>
  <c r="G955" i="11"/>
  <c r="G968" i="11"/>
  <c r="G981" i="11"/>
  <c r="G989" i="11"/>
  <c r="G1003" i="11"/>
  <c r="G1007" i="11"/>
  <c r="G1021" i="11"/>
  <c r="G1035" i="11"/>
  <c r="G1039" i="11"/>
  <c r="G1053" i="11"/>
  <c r="G1067" i="11"/>
  <c r="G1071" i="11"/>
  <c r="G1079" i="11"/>
  <c r="G1087" i="11"/>
  <c r="G1095" i="11"/>
  <c r="G1103" i="11"/>
  <c r="G1111" i="11"/>
  <c r="G1119" i="11"/>
  <c r="G1127" i="11"/>
  <c r="G1135" i="11"/>
  <c r="G1143" i="11"/>
  <c r="G1151" i="11"/>
  <c r="G1159" i="11"/>
  <c r="G1167" i="11"/>
  <c r="G1175" i="11"/>
  <c r="G1183" i="11"/>
  <c r="G1191" i="11"/>
  <c r="G1199" i="11"/>
  <c r="G1207" i="11"/>
  <c r="G1215" i="11"/>
  <c r="G1223" i="11"/>
  <c r="G1231" i="11"/>
  <c r="G605" i="11"/>
  <c r="G731" i="11"/>
  <c r="G800" i="11"/>
  <c r="G864" i="11"/>
  <c r="G914" i="11"/>
  <c r="G930" i="11"/>
  <c r="G934" i="11"/>
  <c r="G947" i="11"/>
  <c r="G960" i="11"/>
  <c r="G973" i="11"/>
  <c r="G986" i="11"/>
  <c r="G1000" i="11"/>
  <c r="G1014" i="11"/>
  <c r="G1018" i="11"/>
  <c r="G1032" i="11"/>
  <c r="G1046" i="11"/>
  <c r="G1050" i="11"/>
  <c r="G1064" i="11"/>
  <c r="G1074" i="11"/>
  <c r="G1082" i="11"/>
  <c r="G1090" i="11"/>
  <c r="G1098" i="11"/>
  <c r="G1106" i="11"/>
  <c r="G1114" i="11"/>
  <c r="G1122" i="11"/>
  <c r="G1130" i="11"/>
  <c r="G1138" i="11"/>
  <c r="G1146" i="11"/>
  <c r="G1154" i="11"/>
  <c r="G1162" i="11"/>
  <c r="G1170" i="11"/>
  <c r="G1178" i="11"/>
  <c r="G1186" i="11"/>
  <c r="G1194" i="11"/>
  <c r="G1202" i="11"/>
  <c r="G1210" i="11"/>
  <c r="G1218" i="11"/>
  <c r="G1226" i="11"/>
  <c r="G1234" i="11"/>
  <c r="G649" i="11"/>
  <c r="G734" i="11"/>
  <c r="G824" i="11"/>
  <c r="G888" i="11"/>
  <c r="G909" i="11"/>
  <c r="G925" i="11"/>
  <c r="G939" i="11"/>
  <c r="G952" i="11"/>
  <c r="G965" i="11"/>
  <c r="G978" i="11"/>
  <c r="G997" i="11"/>
  <c r="G1011" i="11"/>
  <c r="G1015" i="11"/>
  <c r="G1029" i="11"/>
  <c r="G1043" i="11"/>
  <c r="G1047" i="11"/>
  <c r="G1061" i="11"/>
  <c r="G1077" i="11"/>
  <c r="G1085" i="11"/>
  <c r="G1093" i="11"/>
  <c r="G1101" i="11"/>
  <c r="G1109" i="11"/>
  <c r="G1117" i="11"/>
  <c r="G1125" i="11"/>
  <c r="G1133" i="11"/>
  <c r="G1141" i="11"/>
  <c r="G1149" i="11"/>
  <c r="G1157" i="11"/>
  <c r="G1165" i="11"/>
  <c r="G1173" i="11"/>
  <c r="G1181" i="11"/>
  <c r="G1189" i="11"/>
  <c r="G1197" i="11"/>
  <c r="G1205" i="11"/>
  <c r="G1213" i="11"/>
  <c r="G1221" i="11"/>
  <c r="G1229" i="11"/>
  <c r="F4" i="11"/>
  <c r="F12" i="11"/>
  <c r="F20" i="11"/>
  <c r="F28" i="11"/>
  <c r="F36" i="11"/>
  <c r="F44" i="11"/>
  <c r="F52" i="11"/>
  <c r="F60" i="11"/>
  <c r="F68" i="11"/>
  <c r="F76" i="11"/>
  <c r="F84" i="11"/>
  <c r="F92" i="11"/>
  <c r="F100" i="11"/>
  <c r="F108" i="11"/>
  <c r="F116" i="11"/>
  <c r="F124" i="11"/>
  <c r="F132" i="11"/>
  <c r="F140" i="11"/>
  <c r="F148" i="11"/>
  <c r="F156" i="11"/>
  <c r="F164" i="11"/>
  <c r="F172" i="11"/>
  <c r="F5" i="11"/>
  <c r="F13" i="11"/>
  <c r="F21" i="11"/>
  <c r="F29" i="11"/>
  <c r="F37" i="11"/>
  <c r="F45" i="11"/>
  <c r="F53" i="11"/>
  <c r="F61" i="11"/>
  <c r="F69" i="11"/>
  <c r="F77" i="11"/>
  <c r="F85" i="11"/>
  <c r="F93" i="11"/>
  <c r="F101" i="11"/>
  <c r="F109" i="11"/>
  <c r="F117" i="11"/>
  <c r="F125" i="11"/>
  <c r="F133" i="11"/>
  <c r="F141" i="11"/>
  <c r="F149" i="11"/>
  <c r="F157" i="11"/>
  <c r="F165" i="11"/>
  <c r="F173" i="11"/>
  <c r="F181" i="11"/>
  <c r="F189" i="11"/>
  <c r="F197" i="11"/>
  <c r="F205" i="11"/>
  <c r="F213" i="11"/>
  <c r="F221" i="11"/>
  <c r="F229" i="11"/>
  <c r="F237" i="11"/>
  <c r="F245" i="11"/>
  <c r="F253" i="11"/>
  <c r="F261" i="11"/>
  <c r="F269" i="11"/>
  <c r="F277" i="11"/>
  <c r="F285" i="11"/>
  <c r="F293" i="11"/>
  <c r="F301" i="11"/>
  <c r="F309" i="11"/>
  <c r="F317" i="11"/>
  <c r="F325" i="11"/>
  <c r="F333" i="11"/>
  <c r="F341" i="11"/>
  <c r="F349" i="11"/>
  <c r="F357" i="11"/>
  <c r="F365" i="11"/>
  <c r="F373" i="11"/>
  <c r="F381" i="11"/>
  <c r="F389" i="11"/>
  <c r="F397" i="11"/>
  <c r="F405" i="11"/>
  <c r="F413" i="11"/>
  <c r="F421" i="11"/>
  <c r="F429" i="11"/>
  <c r="F6" i="11"/>
  <c r="F14" i="11"/>
  <c r="F22" i="11"/>
  <c r="F30" i="11"/>
  <c r="F38" i="11"/>
  <c r="F46" i="11"/>
  <c r="F54" i="11"/>
  <c r="F62" i="11"/>
  <c r="F70" i="11"/>
  <c r="F78" i="11"/>
  <c r="F86" i="11"/>
  <c r="F94" i="11"/>
  <c r="F102" i="11"/>
  <c r="F110" i="11"/>
  <c r="F118" i="11"/>
  <c r="F126" i="11"/>
  <c r="F134" i="11"/>
  <c r="F142" i="11"/>
  <c r="F150" i="11"/>
  <c r="F158" i="11"/>
  <c r="F166" i="11"/>
  <c r="F174" i="11"/>
  <c r="F182" i="11"/>
  <c r="F190" i="11"/>
  <c r="F198" i="11"/>
  <c r="F206" i="11"/>
  <c r="F214" i="11"/>
  <c r="F222" i="11"/>
  <c r="F230" i="11"/>
  <c r="F238" i="11"/>
  <c r="F246" i="11"/>
  <c r="F254" i="11"/>
  <c r="F262" i="11"/>
  <c r="F270" i="11"/>
  <c r="F278" i="11"/>
  <c r="F286" i="11"/>
  <c r="F294" i="11"/>
  <c r="F302" i="11"/>
  <c r="F310" i="11"/>
  <c r="F318" i="11"/>
  <c r="F326" i="11"/>
  <c r="F334" i="11"/>
  <c r="F342" i="11"/>
  <c r="F350" i="11"/>
  <c r="F358" i="11"/>
  <c r="F366" i="11"/>
  <c r="F374" i="11"/>
  <c r="F382" i="11"/>
  <c r="F390" i="11"/>
  <c r="F398" i="11"/>
  <c r="F406" i="11"/>
  <c r="F414" i="11"/>
  <c r="F422" i="11"/>
  <c r="F430" i="11"/>
  <c r="F438" i="11"/>
  <c r="F446" i="11"/>
  <c r="F454" i="11"/>
  <c r="F462" i="11"/>
  <c r="F470" i="11"/>
  <c r="F478" i="11"/>
  <c r="F486" i="11"/>
  <c r="F494" i="11"/>
  <c r="F502" i="11"/>
  <c r="F510" i="11"/>
  <c r="F518" i="11"/>
  <c r="F526" i="11"/>
  <c r="F534" i="11"/>
  <c r="F542" i="11"/>
  <c r="F550" i="11"/>
  <c r="F558" i="11"/>
  <c r="F566" i="11"/>
  <c r="F574" i="11"/>
  <c r="F7" i="11"/>
  <c r="F15" i="11"/>
  <c r="F23" i="11"/>
  <c r="F31" i="11"/>
  <c r="F39" i="11"/>
  <c r="F47" i="11"/>
  <c r="F55" i="11"/>
  <c r="F63" i="11"/>
  <c r="F71" i="11"/>
  <c r="F79" i="11"/>
  <c r="F87" i="11"/>
  <c r="F95" i="11"/>
  <c r="F103" i="11"/>
  <c r="F111" i="11"/>
  <c r="F119" i="11"/>
  <c r="F127" i="11"/>
  <c r="F135" i="11"/>
  <c r="F143" i="11"/>
  <c r="F151" i="11"/>
  <c r="F159" i="11"/>
  <c r="F167" i="11"/>
  <c r="F175" i="11"/>
  <c r="F183" i="11"/>
  <c r="F191" i="11"/>
  <c r="F199" i="11"/>
  <c r="F207" i="11"/>
  <c r="F215" i="11"/>
  <c r="F223" i="11"/>
  <c r="F231" i="11"/>
  <c r="F239" i="11"/>
  <c r="F247" i="11"/>
  <c r="F255" i="11"/>
  <c r="F263" i="11"/>
  <c r="F271" i="11"/>
  <c r="F279" i="11"/>
  <c r="F287" i="11"/>
  <c r="F295" i="11"/>
  <c r="F303" i="11"/>
  <c r="F311" i="11"/>
  <c r="F319" i="11"/>
  <c r="F327" i="11"/>
  <c r="F335" i="11"/>
  <c r="F343" i="11"/>
  <c r="F351" i="11"/>
  <c r="F359" i="11"/>
  <c r="F367" i="11"/>
  <c r="F375" i="11"/>
  <c r="F383" i="11"/>
  <c r="F391" i="11"/>
  <c r="F399" i="11"/>
  <c r="F407" i="11"/>
  <c r="F415" i="11"/>
  <c r="F423" i="11"/>
  <c r="F8" i="11"/>
  <c r="F16" i="11"/>
  <c r="F24" i="11"/>
  <c r="F32" i="11"/>
  <c r="F40" i="11"/>
  <c r="F48" i="11"/>
  <c r="F56" i="11"/>
  <c r="F64" i="11"/>
  <c r="F72" i="11"/>
  <c r="F80" i="11"/>
  <c r="F88" i="11"/>
  <c r="F96" i="11"/>
  <c r="F104" i="11"/>
  <c r="F112" i="11"/>
  <c r="F120" i="11"/>
  <c r="F128" i="11"/>
  <c r="F136" i="11"/>
  <c r="F144" i="11"/>
  <c r="F152" i="11"/>
  <c r="F160" i="11"/>
  <c r="F168" i="11"/>
  <c r="F176" i="11"/>
  <c r="F184" i="11"/>
  <c r="F192" i="11"/>
  <c r="F200" i="11"/>
  <c r="F208" i="11"/>
  <c r="F216" i="11"/>
  <c r="F224" i="11"/>
  <c r="F232" i="11"/>
  <c r="F240" i="11"/>
  <c r="F248" i="11"/>
  <c r="F9" i="11"/>
  <c r="F17" i="11"/>
  <c r="F25" i="11"/>
  <c r="F33" i="11"/>
  <c r="F41" i="11"/>
  <c r="F49" i="11"/>
  <c r="F57" i="11"/>
  <c r="F65" i="11"/>
  <c r="F73" i="11"/>
  <c r="F81" i="11"/>
  <c r="F89" i="11"/>
  <c r="F97" i="11"/>
  <c r="F105" i="11"/>
  <c r="F113" i="11"/>
  <c r="F121" i="11"/>
  <c r="F129" i="11"/>
  <c r="F137" i="11"/>
  <c r="F10" i="11"/>
  <c r="F18" i="11"/>
  <c r="F26" i="11"/>
  <c r="F34" i="11"/>
  <c r="F42" i="11"/>
  <c r="F50" i="11"/>
  <c r="F58" i="11"/>
  <c r="F66" i="11"/>
  <c r="F74" i="11"/>
  <c r="F82" i="11"/>
  <c r="F90" i="11"/>
  <c r="F98" i="11"/>
  <c r="F106" i="11"/>
  <c r="F114" i="11"/>
  <c r="F122" i="11"/>
  <c r="F130" i="11"/>
  <c r="F138" i="11"/>
  <c r="F146" i="11"/>
  <c r="F154" i="11"/>
  <c r="F162" i="11"/>
  <c r="F170" i="11"/>
  <c r="F1228" i="11"/>
  <c r="F1220" i="11"/>
  <c r="F1212" i="11"/>
  <c r="F1204" i="11"/>
  <c r="F1196" i="11"/>
  <c r="F1188" i="11"/>
  <c r="F1180" i="11"/>
  <c r="F1172" i="11"/>
  <c r="F1164" i="11"/>
  <c r="F1156" i="11"/>
  <c r="F1148" i="11"/>
  <c r="F1140" i="11"/>
  <c r="F1132" i="11"/>
  <c r="F1124" i="11"/>
  <c r="F1116" i="11"/>
  <c r="F1108" i="11"/>
  <c r="F1100" i="11"/>
  <c r="F1092" i="11"/>
  <c r="F1084" i="11"/>
  <c r="F1076" i="11"/>
  <c r="F1068" i="11"/>
  <c r="F1060" i="11"/>
  <c r="F1052" i="11"/>
  <c r="F1044" i="11"/>
  <c r="F1036" i="11"/>
  <c r="F1028" i="11"/>
  <c r="F1020" i="11"/>
  <c r="F1012" i="11"/>
  <c r="F1004" i="11"/>
  <c r="F996" i="11"/>
  <c r="F988" i="11"/>
  <c r="F980" i="11"/>
  <c r="F972" i="11"/>
  <c r="F964" i="11"/>
  <c r="F956" i="11"/>
  <c r="F948" i="11"/>
  <c r="F940" i="11"/>
  <c r="F932" i="11"/>
  <c r="F924" i="11"/>
  <c r="F916" i="11"/>
  <c r="F908" i="11"/>
  <c r="F900" i="11"/>
  <c r="F892" i="11"/>
  <c r="F884" i="11"/>
  <c r="F876" i="11"/>
  <c r="F868" i="11"/>
  <c r="F860" i="11"/>
  <c r="F852" i="11"/>
  <c r="F844" i="11"/>
  <c r="F836" i="11"/>
  <c r="F828" i="11"/>
  <c r="F820" i="11"/>
  <c r="F812" i="11"/>
  <c r="F804" i="11"/>
  <c r="F796" i="11"/>
  <c r="F788" i="11"/>
  <c r="F780" i="11"/>
  <c r="F772" i="11"/>
  <c r="F764" i="11"/>
  <c r="F756" i="11"/>
  <c r="F748" i="11"/>
  <c r="F740" i="11"/>
  <c r="F732" i="11"/>
  <c r="F724" i="11"/>
  <c r="F716" i="11"/>
  <c r="F708" i="11"/>
  <c r="F700" i="11"/>
  <c r="F692" i="11"/>
  <c r="F684" i="11"/>
  <c r="F676" i="11"/>
  <c r="F668" i="11"/>
  <c r="F660" i="11"/>
  <c r="F652" i="11"/>
  <c r="F644" i="11"/>
  <c r="F636" i="11"/>
  <c r="F628" i="11"/>
  <c r="F620" i="11"/>
  <c r="F612" i="11"/>
  <c r="F604" i="11"/>
  <c r="F596" i="11"/>
  <c r="F588" i="11"/>
  <c r="F580" i="11"/>
  <c r="F571" i="11"/>
  <c r="F562" i="11"/>
  <c r="F553" i="11"/>
  <c r="F544" i="11"/>
  <c r="F535" i="11"/>
  <c r="F525" i="11"/>
  <c r="F516" i="11"/>
  <c r="F507" i="11"/>
  <c r="F498" i="11"/>
  <c r="F489" i="11"/>
  <c r="F480" i="11"/>
  <c r="F471" i="11"/>
  <c r="F461" i="11"/>
  <c r="F452" i="11"/>
  <c r="F443" i="11"/>
  <c r="F434" i="11"/>
  <c r="F424" i="11"/>
  <c r="F410" i="11"/>
  <c r="F396" i="11"/>
  <c r="F385" i="11"/>
  <c r="F371" i="11"/>
  <c r="F360" i="11"/>
  <c r="F346" i="11"/>
  <c r="F332" i="11"/>
  <c r="F321" i="11"/>
  <c r="F307" i="11"/>
  <c r="F296" i="11"/>
  <c r="F282" i="11"/>
  <c r="F268" i="11"/>
  <c r="F257" i="11"/>
  <c r="F242" i="11"/>
  <c r="F226" i="11"/>
  <c r="F210" i="11"/>
  <c r="F194" i="11"/>
  <c r="F178" i="11"/>
  <c r="F147" i="11"/>
  <c r="F91" i="11"/>
  <c r="F27" i="11"/>
  <c r="H1221" i="11"/>
  <c r="G1200" i="11"/>
  <c r="I1178" i="11"/>
  <c r="H1157" i="11"/>
  <c r="G1136" i="11"/>
  <c r="I1114" i="11"/>
  <c r="H1093" i="11"/>
  <c r="G1072" i="11"/>
  <c r="H1043" i="11"/>
  <c r="H1015" i="11"/>
  <c r="I986" i="11"/>
  <c r="H952" i="11"/>
  <c r="I914" i="11"/>
  <c r="G784" i="11"/>
  <c r="F563" i="11"/>
  <c r="F545" i="11"/>
  <c r="F527" i="11"/>
  <c r="F508" i="11"/>
  <c r="F490" i="11"/>
  <c r="F463" i="11"/>
  <c r="F453" i="11"/>
  <c r="F425" i="11"/>
  <c r="F400" i="11"/>
  <c r="F361" i="11"/>
  <c r="F336" i="11"/>
  <c r="F308" i="11"/>
  <c r="F283" i="11"/>
  <c r="F258" i="11"/>
  <c r="F227" i="11"/>
  <c r="F195" i="11"/>
  <c r="F153" i="11"/>
  <c r="H805" i="11"/>
  <c r="F3" i="11"/>
  <c r="F1227" i="11"/>
  <c r="F1219" i="11"/>
  <c r="F1211" i="11"/>
  <c r="F1203" i="11"/>
  <c r="F1195" i="11"/>
  <c r="F1187" i="11"/>
  <c r="F1179" i="11"/>
  <c r="F1171" i="11"/>
  <c r="F1163" i="11"/>
  <c r="F1155" i="11"/>
  <c r="F1147" i="11"/>
  <c r="F1139" i="11"/>
  <c r="F1131" i="11"/>
  <c r="F1123" i="11"/>
  <c r="F1115" i="11"/>
  <c r="F1107" i="11"/>
  <c r="F1099" i="11"/>
  <c r="F1091" i="11"/>
  <c r="F1083" i="11"/>
  <c r="F1075" i="11"/>
  <c r="F1067" i="11"/>
  <c r="F1059" i="11"/>
  <c r="F1051" i="11"/>
  <c r="F1043" i="11"/>
  <c r="F1035" i="11"/>
  <c r="F1027" i="11"/>
  <c r="F1019" i="11"/>
  <c r="F1011" i="11"/>
  <c r="F1003" i="11"/>
  <c r="F995" i="11"/>
  <c r="F987" i="11"/>
  <c r="F979" i="11"/>
  <c r="F971" i="11"/>
  <c r="F963" i="11"/>
  <c r="F955" i="11"/>
  <c r="F947" i="11"/>
  <c r="F939" i="11"/>
  <c r="F931" i="11"/>
  <c r="F923" i="11"/>
  <c r="F915" i="11"/>
  <c r="F907" i="11"/>
  <c r="F899" i="11"/>
  <c r="F891" i="11"/>
  <c r="F883" i="11"/>
  <c r="F875" i="11"/>
  <c r="F867" i="11"/>
  <c r="F859" i="11"/>
  <c r="F851" i="11"/>
  <c r="F843" i="11"/>
  <c r="F835" i="11"/>
  <c r="F827" i="11"/>
  <c r="F819" i="11"/>
  <c r="F811" i="11"/>
  <c r="F803" i="11"/>
  <c r="F795" i="11"/>
  <c r="F787" i="11"/>
  <c r="F779" i="11"/>
  <c r="F771" i="11"/>
  <c r="F763" i="11"/>
  <c r="F755" i="11"/>
  <c r="F747" i="11"/>
  <c r="F739" i="11"/>
  <c r="F731" i="11"/>
  <c r="F723" i="11"/>
  <c r="F715" i="11"/>
  <c r="F707" i="11"/>
  <c r="F699" i="11"/>
  <c r="F691" i="11"/>
  <c r="F683" i="11"/>
  <c r="F675" i="11"/>
  <c r="F667" i="11"/>
  <c r="F659" i="11"/>
  <c r="F651" i="11"/>
  <c r="F643" i="11"/>
  <c r="F635" i="11"/>
  <c r="F627" i="11"/>
  <c r="F619" i="11"/>
  <c r="F611" i="11"/>
  <c r="F603" i="11"/>
  <c r="F595" i="11"/>
  <c r="F587" i="11"/>
  <c r="F579" i="11"/>
  <c r="F570" i="11"/>
  <c r="F561" i="11"/>
  <c r="F552" i="11"/>
  <c r="F543" i="11"/>
  <c r="F533" i="11"/>
  <c r="F524" i="11"/>
  <c r="F515" i="11"/>
  <c r="F506" i="11"/>
  <c r="F497" i="11"/>
  <c r="F488" i="11"/>
  <c r="F479" i="11"/>
  <c r="F469" i="11"/>
  <c r="F460" i="11"/>
  <c r="F451" i="11"/>
  <c r="F442" i="11"/>
  <c r="F433" i="11"/>
  <c r="F420" i="11"/>
  <c r="F409" i="11"/>
  <c r="F395" i="11"/>
  <c r="F384" i="11"/>
  <c r="F370" i="11"/>
  <c r="F356" i="11"/>
  <c r="F345" i="11"/>
  <c r="F331" i="11"/>
  <c r="F320" i="11"/>
  <c r="F306" i="11"/>
  <c r="F292" i="11"/>
  <c r="F281" i="11"/>
  <c r="F267" i="11"/>
  <c r="F256" i="11"/>
  <c r="F241" i="11"/>
  <c r="F225" i="11"/>
  <c r="F209" i="11"/>
  <c r="F193" i="11"/>
  <c r="F177" i="11"/>
  <c r="F145" i="11"/>
  <c r="F83" i="11"/>
  <c r="F19" i="11"/>
  <c r="I1218" i="11"/>
  <c r="H1197" i="11"/>
  <c r="G1176" i="11"/>
  <c r="I1154" i="11"/>
  <c r="H1133" i="11"/>
  <c r="G1112" i="11"/>
  <c r="I1090" i="11"/>
  <c r="I1068" i="11"/>
  <c r="G1040" i="11"/>
  <c r="H1011" i="11"/>
  <c r="G982" i="11"/>
  <c r="I948" i="11"/>
  <c r="H909" i="11"/>
  <c r="I761" i="11"/>
  <c r="F572" i="11"/>
  <c r="F536" i="11"/>
  <c r="F499" i="11"/>
  <c r="F472" i="11"/>
  <c r="F444" i="11"/>
  <c r="F386" i="11"/>
  <c r="F297" i="11"/>
  <c r="I1074" i="11"/>
  <c r="F1234" i="11"/>
  <c r="F1226" i="11"/>
  <c r="F1218" i="11"/>
  <c r="F1210" i="11"/>
  <c r="F1202" i="11"/>
  <c r="F1194" i="11"/>
  <c r="F1186" i="11"/>
  <c r="F1178" i="11"/>
  <c r="F1170" i="11"/>
  <c r="F1162" i="11"/>
  <c r="F1154" i="11"/>
  <c r="F1146" i="11"/>
  <c r="F1138" i="11"/>
  <c r="F1130" i="11"/>
  <c r="F1122" i="11"/>
  <c r="F1114" i="11"/>
  <c r="F1106" i="11"/>
  <c r="F1098" i="11"/>
  <c r="F1090" i="11"/>
  <c r="F1082" i="11"/>
  <c r="F1074" i="11"/>
  <c r="F1066" i="11"/>
  <c r="F1058" i="11"/>
  <c r="F1050" i="11"/>
  <c r="F1042" i="11"/>
  <c r="F1034" i="11"/>
  <c r="F1026" i="11"/>
  <c r="F1018" i="11"/>
  <c r="F1010" i="11"/>
  <c r="F1002" i="11"/>
  <c r="F994" i="11"/>
  <c r="F986" i="11"/>
  <c r="F978" i="11"/>
  <c r="F970" i="11"/>
  <c r="F962" i="11"/>
  <c r="F954" i="11"/>
  <c r="F946" i="11"/>
  <c r="F938" i="11"/>
  <c r="F930" i="11"/>
  <c r="F922" i="11"/>
  <c r="F914" i="11"/>
  <c r="F906" i="11"/>
  <c r="F898" i="11"/>
  <c r="F890" i="11"/>
  <c r="F882" i="11"/>
  <c r="F874" i="11"/>
  <c r="F866" i="11"/>
  <c r="F858" i="11"/>
  <c r="F850" i="11"/>
  <c r="F842" i="11"/>
  <c r="F834" i="11"/>
  <c r="F826" i="11"/>
  <c r="F818" i="11"/>
  <c r="F810" i="11"/>
  <c r="F802" i="11"/>
  <c r="F794" i="11"/>
  <c r="F786" i="11"/>
  <c r="F778" i="11"/>
  <c r="F770" i="11"/>
  <c r="F762" i="11"/>
  <c r="F754" i="11"/>
  <c r="F746" i="11"/>
  <c r="F738" i="11"/>
  <c r="F730" i="11"/>
  <c r="F722" i="11"/>
  <c r="F714" i="11"/>
  <c r="F706" i="11"/>
  <c r="F698" i="11"/>
  <c r="F690" i="11"/>
  <c r="F682" i="11"/>
  <c r="F674" i="11"/>
  <c r="F666" i="11"/>
  <c r="F658" i="11"/>
  <c r="F650" i="11"/>
  <c r="F642" i="11"/>
  <c r="F634" i="11"/>
  <c r="F626" i="11"/>
  <c r="F618" i="11"/>
  <c r="F610" i="11"/>
  <c r="F602" i="11"/>
  <c r="F594" i="11"/>
  <c r="F586" i="11"/>
  <c r="F578" i="11"/>
  <c r="F569" i="11"/>
  <c r="F560" i="11"/>
  <c r="F551" i="11"/>
  <c r="F541" i="11"/>
  <c r="F532" i="11"/>
  <c r="F523" i="11"/>
  <c r="F514" i="11"/>
  <c r="F505" i="11"/>
  <c r="F496" i="11"/>
  <c r="F487" i="11"/>
  <c r="F477" i="11"/>
  <c r="F468" i="11"/>
  <c r="F459" i="11"/>
  <c r="F450" i="11"/>
  <c r="F441" i="11"/>
  <c r="F432" i="11"/>
  <c r="F419" i="11"/>
  <c r="F408" i="11"/>
  <c r="F394" i="11"/>
  <c r="F380" i="11"/>
  <c r="F369" i="11"/>
  <c r="F355" i="11"/>
  <c r="F344" i="11"/>
  <c r="F330" i="11"/>
  <c r="F316" i="11"/>
  <c r="F305" i="11"/>
  <c r="F291" i="11"/>
  <c r="F280" i="11"/>
  <c r="F266" i="11"/>
  <c r="F252" i="11"/>
  <c r="F236" i="11"/>
  <c r="F220" i="11"/>
  <c r="F204" i="11"/>
  <c r="F188" i="11"/>
  <c r="F171" i="11"/>
  <c r="F139" i="11"/>
  <c r="F75" i="11"/>
  <c r="F11" i="11"/>
  <c r="G1216" i="11"/>
  <c r="I1194" i="11"/>
  <c r="H1173" i="11"/>
  <c r="G1152" i="11"/>
  <c r="I1130" i="11"/>
  <c r="H1109" i="11"/>
  <c r="G1088" i="11"/>
  <c r="I1064" i="11"/>
  <c r="I1036" i="11"/>
  <c r="G1008" i="11"/>
  <c r="H978" i="11"/>
  <c r="G944" i="11"/>
  <c r="G904" i="11"/>
  <c r="G737" i="11"/>
  <c r="F1233" i="11"/>
  <c r="F1225" i="11"/>
  <c r="F1217" i="11"/>
  <c r="F1209" i="11"/>
  <c r="F1201" i="11"/>
  <c r="F1193" i="11"/>
  <c r="F1185" i="11"/>
  <c r="F1177" i="11"/>
  <c r="F1169" i="11"/>
  <c r="F1161" i="11"/>
  <c r="F1153" i="11"/>
  <c r="F1145" i="11"/>
  <c r="F1137" i="11"/>
  <c r="F1129" i="11"/>
  <c r="F1121" i="11"/>
  <c r="F1113" i="11"/>
  <c r="F1105" i="11"/>
  <c r="F1097" i="11"/>
  <c r="F1089" i="11"/>
  <c r="F1081" i="11"/>
  <c r="F1073" i="11"/>
  <c r="F1065" i="11"/>
  <c r="F1057" i="11"/>
  <c r="F1049" i="11"/>
  <c r="F1041" i="11"/>
  <c r="F1033" i="11"/>
  <c r="F1025" i="11"/>
  <c r="F1017" i="11"/>
  <c r="F1009" i="11"/>
  <c r="F1001" i="11"/>
  <c r="F993" i="11"/>
  <c r="F985" i="11"/>
  <c r="F977" i="11"/>
  <c r="F969" i="11"/>
  <c r="F961" i="11"/>
  <c r="F953" i="11"/>
  <c r="F945" i="11"/>
  <c r="F937" i="11"/>
  <c r="F929" i="11"/>
  <c r="F921" i="11"/>
  <c r="F913" i="11"/>
  <c r="F905" i="11"/>
  <c r="F897" i="11"/>
  <c r="F889" i="11"/>
  <c r="F881" i="11"/>
  <c r="F873" i="11"/>
  <c r="F865" i="11"/>
  <c r="F857" i="11"/>
  <c r="F849" i="11"/>
  <c r="F841" i="11"/>
  <c r="F833" i="11"/>
  <c r="F825" i="11"/>
  <c r="F817" i="11"/>
  <c r="F809" i="11"/>
  <c r="F801" i="11"/>
  <c r="F793" i="11"/>
  <c r="F785" i="11"/>
  <c r="F777" i="11"/>
  <c r="F769" i="11"/>
  <c r="F761" i="11"/>
  <c r="F753" i="11"/>
  <c r="F745" i="11"/>
  <c r="F737" i="11"/>
  <c r="F729" i="11"/>
  <c r="F721" i="11"/>
  <c r="F713" i="11"/>
  <c r="F705" i="11"/>
  <c r="F697" i="11"/>
  <c r="F689" i="11"/>
  <c r="F681" i="11"/>
  <c r="F673" i="11"/>
  <c r="F665" i="11"/>
  <c r="F657" i="11"/>
  <c r="F649" i="11"/>
  <c r="F641" i="11"/>
  <c r="F633" i="11"/>
  <c r="F625" i="11"/>
  <c r="F617" i="11"/>
  <c r="F609" i="11"/>
  <c r="F601" i="11"/>
  <c r="F593" i="11"/>
  <c r="F585" i="11"/>
  <c r="F577" i="11"/>
  <c r="F568" i="11"/>
  <c r="F559" i="11"/>
  <c r="F549" i="11"/>
  <c r="F540" i="11"/>
  <c r="F531" i="11"/>
  <c r="F522" i="11"/>
  <c r="F513" i="11"/>
  <c r="F504" i="11"/>
  <c r="F495" i="11"/>
  <c r="F485" i="11"/>
  <c r="F476" i="11"/>
  <c r="F467" i="11"/>
  <c r="F458" i="11"/>
  <c r="F449" i="11"/>
  <c r="F440" i="11"/>
  <c r="F431" i="11"/>
  <c r="F418" i="11"/>
  <c r="F404" i="11"/>
  <c r="F393" i="11"/>
  <c r="F379" i="11"/>
  <c r="F368" i="11"/>
  <c r="F354" i="11"/>
  <c r="F340" i="11"/>
  <c r="F329" i="11"/>
  <c r="F315" i="11"/>
  <c r="F304" i="11"/>
  <c r="F290" i="11"/>
  <c r="F276" i="11"/>
  <c r="F265" i="11"/>
  <c r="F251" i="11"/>
  <c r="F235" i="11"/>
  <c r="F219" i="11"/>
  <c r="F203" i="11"/>
  <c r="F187" i="11"/>
  <c r="F169" i="11"/>
  <c r="F131" i="11"/>
  <c r="F67" i="11"/>
  <c r="I1234" i="11"/>
  <c r="H1213" i="11"/>
  <c r="G1192" i="11"/>
  <c r="I1170" i="11"/>
  <c r="H1149" i="11"/>
  <c r="G1128" i="11"/>
  <c r="I1106" i="11"/>
  <c r="H1085" i="11"/>
  <c r="H1061" i="11"/>
  <c r="I1032" i="11"/>
  <c r="I1004" i="11"/>
  <c r="I973" i="11"/>
  <c r="H939" i="11"/>
  <c r="I890" i="11"/>
  <c r="I709" i="11"/>
  <c r="F1184" i="11"/>
  <c r="F1176" i="11"/>
  <c r="F1168" i="11"/>
  <c r="F1160" i="11"/>
  <c r="F1152" i="11"/>
  <c r="F1144" i="11"/>
  <c r="F1136" i="11"/>
  <c r="F1128" i="11"/>
  <c r="F1120" i="11"/>
  <c r="F1112" i="11"/>
  <c r="F1104" i="11"/>
  <c r="F1096" i="11"/>
  <c r="F1088" i="11"/>
  <c r="F1080" i="11"/>
  <c r="F1072" i="11"/>
  <c r="F1064" i="11"/>
  <c r="F1056" i="11"/>
  <c r="F1048" i="11"/>
  <c r="F1040" i="11"/>
  <c r="F1032" i="11"/>
  <c r="F1024" i="11"/>
  <c r="F1016" i="11"/>
  <c r="F1008" i="11"/>
  <c r="F1000" i="11"/>
  <c r="F992" i="11"/>
  <c r="F984" i="11"/>
  <c r="F976" i="11"/>
  <c r="F968" i="11"/>
  <c r="F960" i="11"/>
  <c r="F952" i="11"/>
  <c r="F944" i="11"/>
  <c r="F936" i="11"/>
  <c r="F928" i="11"/>
  <c r="F920" i="11"/>
  <c r="F912" i="11"/>
  <c r="F904" i="11"/>
  <c r="F896" i="11"/>
  <c r="F888" i="11"/>
  <c r="F880" i="11"/>
  <c r="F872" i="11"/>
  <c r="F864" i="11"/>
  <c r="F856" i="11"/>
  <c r="F848" i="11"/>
  <c r="F840" i="11"/>
  <c r="F832" i="11"/>
  <c r="F824" i="11"/>
  <c r="F816" i="11"/>
  <c r="F808" i="11"/>
  <c r="F800" i="11"/>
  <c r="F792" i="11"/>
  <c r="F784" i="11"/>
  <c r="F776" i="11"/>
  <c r="F768" i="11"/>
  <c r="F760" i="11"/>
  <c r="F752" i="11"/>
  <c r="F744" i="11"/>
  <c r="F736" i="11"/>
  <c r="F728" i="11"/>
  <c r="F720" i="11"/>
  <c r="F712" i="11"/>
  <c r="F704" i="11"/>
  <c r="F696" i="11"/>
  <c r="F688" i="11"/>
  <c r="F680" i="11"/>
  <c r="F672" i="11"/>
  <c r="F664" i="11"/>
  <c r="F656" i="11"/>
  <c r="F648" i="11"/>
  <c r="F640" i="11"/>
  <c r="F632" i="11"/>
  <c r="F624" i="11"/>
  <c r="F616" i="11"/>
  <c r="F608" i="11"/>
  <c r="F600" i="11"/>
  <c r="F592" i="11"/>
  <c r="F584" i="11"/>
  <c r="F576" i="11"/>
  <c r="F567" i="11"/>
  <c r="F557" i="11"/>
  <c r="F548" i="11"/>
  <c r="F539" i="11"/>
  <c r="F530" i="11"/>
  <c r="F521" i="11"/>
  <c r="F512" i="11"/>
  <c r="F503" i="11"/>
  <c r="F493" i="11"/>
  <c r="F484" i="11"/>
  <c r="F475" i="11"/>
  <c r="F466" i="11"/>
  <c r="F457" i="11"/>
  <c r="F448" i="11"/>
  <c r="F439" i="11"/>
  <c r="F428" i="11"/>
  <c r="F417" i="11"/>
  <c r="F403" i="11"/>
  <c r="F392" i="11"/>
  <c r="F378" i="11"/>
  <c r="F364" i="11"/>
  <c r="F353" i="11"/>
  <c r="F339" i="11"/>
  <c r="F328" i="11"/>
  <c r="F314" i="11"/>
  <c r="F300" i="11"/>
  <c r="F289" i="11"/>
  <c r="F275" i="11"/>
  <c r="F264" i="11"/>
  <c r="F250" i="11"/>
  <c r="F234" i="11"/>
  <c r="F218" i="11"/>
  <c r="F202" i="11"/>
  <c r="F186" i="11"/>
  <c r="F163" i="11"/>
  <c r="F123" i="11"/>
  <c r="F59" i="11"/>
  <c r="G1232" i="11"/>
  <c r="I1210" i="11"/>
  <c r="H1189" i="11"/>
  <c r="G1168" i="11"/>
  <c r="I1146" i="11"/>
  <c r="H1125" i="11"/>
  <c r="G1104" i="11"/>
  <c r="I1082" i="11"/>
  <c r="G1058" i="11"/>
  <c r="H1029" i="11"/>
  <c r="I1000" i="11"/>
  <c r="G970" i="11"/>
  <c r="H869" i="11"/>
  <c r="G681" i="11"/>
  <c r="I8" i="11"/>
  <c r="I16" i="11"/>
  <c r="I24" i="11"/>
  <c r="I32" i="11"/>
  <c r="I40" i="11"/>
  <c r="I48" i="11"/>
  <c r="I56" i="11"/>
  <c r="I64" i="11"/>
  <c r="I72" i="11"/>
  <c r="I80" i="11"/>
  <c r="I88" i="11"/>
  <c r="I96" i="11"/>
  <c r="I104" i="11"/>
  <c r="I112" i="11"/>
  <c r="I120" i="11"/>
  <c r="I128" i="11"/>
  <c r="I136" i="11"/>
  <c r="I144" i="11"/>
  <c r="I152" i="11"/>
  <c r="I160" i="11"/>
  <c r="I168" i="11"/>
  <c r="I176" i="11"/>
  <c r="I184" i="11"/>
  <c r="I192" i="11"/>
  <c r="I200" i="11"/>
  <c r="I208" i="11"/>
  <c r="I3" i="11"/>
  <c r="I11" i="11"/>
  <c r="I19" i="11"/>
  <c r="I27" i="11"/>
  <c r="I35" i="11"/>
  <c r="I43" i="11"/>
  <c r="I51" i="11"/>
  <c r="I59" i="11"/>
  <c r="I67" i="11"/>
  <c r="I75" i="11"/>
  <c r="I83" i="11"/>
  <c r="I91" i="11"/>
  <c r="I99" i="11"/>
  <c r="I107" i="11"/>
  <c r="I115" i="11"/>
  <c r="I123" i="11"/>
  <c r="I131" i="11"/>
  <c r="I139" i="11"/>
  <c r="I147" i="11"/>
  <c r="I155" i="11"/>
  <c r="I163" i="11"/>
  <c r="I171" i="11"/>
  <c r="I179" i="11"/>
  <c r="I187" i="11"/>
  <c r="I195" i="11"/>
  <c r="I203" i="11"/>
  <c r="I211" i="11"/>
  <c r="I219" i="11"/>
  <c r="I227" i="11"/>
  <c r="I6" i="11"/>
  <c r="I14" i="11"/>
  <c r="I22" i="11"/>
  <c r="I30" i="11"/>
  <c r="I38" i="11"/>
  <c r="I46" i="11"/>
  <c r="I54" i="11"/>
  <c r="I62" i="11"/>
  <c r="I70" i="11"/>
  <c r="I78" i="11"/>
  <c r="I86" i="11"/>
  <c r="I94" i="11"/>
  <c r="I102" i="11"/>
  <c r="I110" i="11"/>
  <c r="I118" i="11"/>
  <c r="I126" i="11"/>
  <c r="I134" i="11"/>
  <c r="I142" i="11"/>
  <c r="I150" i="11"/>
  <c r="I158" i="11"/>
  <c r="I166" i="11"/>
  <c r="I174" i="11"/>
  <c r="I182" i="11"/>
  <c r="I190" i="11"/>
  <c r="I198" i="11"/>
  <c r="I206" i="11"/>
  <c r="I214" i="11"/>
  <c r="I222" i="11"/>
  <c r="I9" i="11"/>
  <c r="I17" i="11"/>
  <c r="I25" i="11"/>
  <c r="I33" i="11"/>
  <c r="I41" i="11"/>
  <c r="I49" i="11"/>
  <c r="I57" i="11"/>
  <c r="I65" i="11"/>
  <c r="I73" i="11"/>
  <c r="I81" i="11"/>
  <c r="I89" i="11"/>
  <c r="I97" i="11"/>
  <c r="I105" i="11"/>
  <c r="I113" i="11"/>
  <c r="I121" i="11"/>
  <c r="I129" i="11"/>
  <c r="I137" i="11"/>
  <c r="I145" i="11"/>
  <c r="I153" i="11"/>
  <c r="I161" i="11"/>
  <c r="I169" i="11"/>
  <c r="I177" i="11"/>
  <c r="I185" i="11"/>
  <c r="I193" i="11"/>
  <c r="I201" i="11"/>
  <c r="I209" i="11"/>
  <c r="I217" i="11"/>
  <c r="I225" i="11"/>
  <c r="I4" i="11"/>
  <c r="I12" i="11"/>
  <c r="I20" i="11"/>
  <c r="I28" i="11"/>
  <c r="I36" i="11"/>
  <c r="I44" i="11"/>
  <c r="I52" i="11"/>
  <c r="I60" i="11"/>
  <c r="I68" i="11"/>
  <c r="I76" i="11"/>
  <c r="I84" i="11"/>
  <c r="I92" i="11"/>
  <c r="I100" i="11"/>
  <c r="I108" i="11"/>
  <c r="I116" i="11"/>
  <c r="I124" i="11"/>
  <c r="I132" i="11"/>
  <c r="I140" i="11"/>
  <c r="I148" i="11"/>
  <c r="I156" i="11"/>
  <c r="I164" i="11"/>
  <c r="I172" i="11"/>
  <c r="I180" i="11"/>
  <c r="I188" i="11"/>
  <c r="I196" i="11"/>
  <c r="I204" i="11"/>
  <c r="I7" i="11"/>
  <c r="I15" i="11"/>
  <c r="I23" i="11"/>
  <c r="I31" i="11"/>
  <c r="I39" i="11"/>
  <c r="I47" i="11"/>
  <c r="I55" i="11"/>
  <c r="I63" i="11"/>
  <c r="I71" i="11"/>
  <c r="I79" i="11"/>
  <c r="I87" i="11"/>
  <c r="I95" i="11"/>
  <c r="I103" i="11"/>
  <c r="I111" i="11"/>
  <c r="I119" i="11"/>
  <c r="I127" i="11"/>
  <c r="I135" i="11"/>
  <c r="I143" i="11"/>
  <c r="I151" i="11"/>
  <c r="I159" i="11"/>
  <c r="I167" i="11"/>
  <c r="I175" i="11"/>
  <c r="I183" i="11"/>
  <c r="I191" i="11"/>
  <c r="I199" i="11"/>
  <c r="I207" i="11"/>
  <c r="I215" i="11"/>
  <c r="I223" i="11"/>
  <c r="I26" i="11"/>
  <c r="I58" i="11"/>
  <c r="I90" i="11"/>
  <c r="I122" i="11"/>
  <c r="I154" i="11"/>
  <c r="I186" i="11"/>
  <c r="I224" i="11"/>
  <c r="I232" i="11"/>
  <c r="I240" i="11"/>
  <c r="I248" i="11"/>
  <c r="I256" i="11"/>
  <c r="I264" i="11"/>
  <c r="I272" i="11"/>
  <c r="I280" i="11"/>
  <c r="I288" i="11"/>
  <c r="I296" i="11"/>
  <c r="I304" i="11"/>
  <c r="I312" i="11"/>
  <c r="I320" i="11"/>
  <c r="I328" i="11"/>
  <c r="I336" i="11"/>
  <c r="I344" i="11"/>
  <c r="I352" i="11"/>
  <c r="I360" i="11"/>
  <c r="I368" i="11"/>
  <c r="I376" i="11"/>
  <c r="I384" i="11"/>
  <c r="I392" i="11"/>
  <c r="I5" i="11"/>
  <c r="I37" i="11"/>
  <c r="I69" i="11"/>
  <c r="I101" i="11"/>
  <c r="I133" i="11"/>
  <c r="I165" i="11"/>
  <c r="I197" i="11"/>
  <c r="I220" i="11"/>
  <c r="I235" i="11"/>
  <c r="I243" i="11"/>
  <c r="I251" i="11"/>
  <c r="I259" i="11"/>
  <c r="I267" i="11"/>
  <c r="I275" i="11"/>
  <c r="I283" i="11"/>
  <c r="I291" i="11"/>
  <c r="I299" i="11"/>
  <c r="I307" i="11"/>
  <c r="I315" i="11"/>
  <c r="I323" i="11"/>
  <c r="I331" i="11"/>
  <c r="I339" i="11"/>
  <c r="I347" i="11"/>
  <c r="I355" i="11"/>
  <c r="I363" i="11"/>
  <c r="I371" i="11"/>
  <c r="I18" i="11"/>
  <c r="I50" i="11"/>
  <c r="I82" i="11"/>
  <c r="I114" i="11"/>
  <c r="I146" i="11"/>
  <c r="I178" i="11"/>
  <c r="I210" i="11"/>
  <c r="I226" i="11"/>
  <c r="I230" i="11"/>
  <c r="I238" i="11"/>
  <c r="I246" i="11"/>
  <c r="I254" i="11"/>
  <c r="I262" i="11"/>
  <c r="I270" i="11"/>
  <c r="I278" i="11"/>
  <c r="I286" i="11"/>
  <c r="I294" i="11"/>
  <c r="I302" i="11"/>
  <c r="I310" i="11"/>
  <c r="I318" i="11"/>
  <c r="I326" i="11"/>
  <c r="I334" i="11"/>
  <c r="I342" i="11"/>
  <c r="I350" i="11"/>
  <c r="I358" i="11"/>
  <c r="I366" i="11"/>
  <c r="I374" i="11"/>
  <c r="I382" i="11"/>
  <c r="I390" i="11"/>
  <c r="I398" i="11"/>
  <c r="I406" i="11"/>
  <c r="I29" i="11"/>
  <c r="I61" i="11"/>
  <c r="I93" i="11"/>
  <c r="I125" i="11"/>
  <c r="I157" i="11"/>
  <c r="I189" i="11"/>
  <c r="I221" i="11"/>
  <c r="I233" i="11"/>
  <c r="I241" i="11"/>
  <c r="I249" i="11"/>
  <c r="I257" i="11"/>
  <c r="I265" i="11"/>
  <c r="I273" i="11"/>
  <c r="I281" i="11"/>
  <c r="I289" i="11"/>
  <c r="I297" i="11"/>
  <c r="I305" i="11"/>
  <c r="I313" i="11"/>
  <c r="I321" i="11"/>
  <c r="I329" i="11"/>
  <c r="I337" i="11"/>
  <c r="I345" i="11"/>
  <c r="I353" i="11"/>
  <c r="I361" i="11"/>
  <c r="I369" i="11"/>
  <c r="I377" i="11"/>
  <c r="I10" i="11"/>
  <c r="I42" i="11"/>
  <c r="I74" i="11"/>
  <c r="I106" i="11"/>
  <c r="I138" i="11"/>
  <c r="I170" i="11"/>
  <c r="I202" i="11"/>
  <c r="I216" i="11"/>
  <c r="I236" i="11"/>
  <c r="I244" i="11"/>
  <c r="I252" i="11"/>
  <c r="I260" i="11"/>
  <c r="I268" i="11"/>
  <c r="I276" i="11"/>
  <c r="I284" i="11"/>
  <c r="I292" i="11"/>
  <c r="I300" i="11"/>
  <c r="I308" i="11"/>
  <c r="I316" i="11"/>
  <c r="I324" i="11"/>
  <c r="I332" i="11"/>
  <c r="I340" i="11"/>
  <c r="I348" i="11"/>
  <c r="I356" i="11"/>
  <c r="I364" i="11"/>
  <c r="I372" i="11"/>
  <c r="I380" i="11"/>
  <c r="I388" i="11"/>
  <c r="I396" i="11"/>
  <c r="I404" i="11"/>
  <c r="I21" i="11"/>
  <c r="I53" i="11"/>
  <c r="I85" i="11"/>
  <c r="I117" i="11"/>
  <c r="I149" i="11"/>
  <c r="I181" i="11"/>
  <c r="I212" i="11"/>
  <c r="I228" i="11"/>
  <c r="I231" i="11"/>
  <c r="I239" i="11"/>
  <c r="I247" i="11"/>
  <c r="I255" i="11"/>
  <c r="I263" i="11"/>
  <c r="I271" i="11"/>
  <c r="I279" i="11"/>
  <c r="I287" i="11"/>
  <c r="I295" i="11"/>
  <c r="I303" i="11"/>
  <c r="I311" i="11"/>
  <c r="I319" i="11"/>
  <c r="I327" i="11"/>
  <c r="I335" i="11"/>
  <c r="I343" i="11"/>
  <c r="I351" i="11"/>
  <c r="I359" i="11"/>
  <c r="I367" i="11"/>
  <c r="I375" i="11"/>
  <c r="I383" i="11"/>
  <c r="I391" i="11"/>
  <c r="I34" i="11"/>
  <c r="I66" i="11"/>
  <c r="I98" i="11"/>
  <c r="I130" i="11"/>
  <c r="I162" i="11"/>
  <c r="I194" i="11"/>
  <c r="I218" i="11"/>
  <c r="I234" i="11"/>
  <c r="I242" i="11"/>
  <c r="I250" i="11"/>
  <c r="I258" i="11"/>
  <c r="I266" i="11"/>
  <c r="I274" i="11"/>
  <c r="I282" i="11"/>
  <c r="I290" i="11"/>
  <c r="I298" i="11"/>
  <c r="I306" i="11"/>
  <c r="I314" i="11"/>
  <c r="I322" i="11"/>
  <c r="I330" i="11"/>
  <c r="I338" i="11"/>
  <c r="I346" i="11"/>
  <c r="I354" i="11"/>
  <c r="I362" i="11"/>
  <c r="I370" i="11"/>
  <c r="I378" i="11"/>
  <c r="I386" i="11"/>
  <c r="I394" i="11"/>
  <c r="I402" i="11"/>
  <c r="I13" i="11"/>
  <c r="I277" i="11"/>
  <c r="I341" i="11"/>
  <c r="I387" i="11"/>
  <c r="I407" i="11"/>
  <c r="I413" i="11"/>
  <c r="I421" i="11"/>
  <c r="I429" i="11"/>
  <c r="I437" i="11"/>
  <c r="I445" i="11"/>
  <c r="I453" i="11"/>
  <c r="I461" i="11"/>
  <c r="I469" i="11"/>
  <c r="I477" i="11"/>
  <c r="I485" i="11"/>
  <c r="I493" i="11"/>
  <c r="I501" i="11"/>
  <c r="I509" i="11"/>
  <c r="I517" i="11"/>
  <c r="I525" i="11"/>
  <c r="I533" i="11"/>
  <c r="I541" i="11"/>
  <c r="I549" i="11"/>
  <c r="I557" i="11"/>
  <c r="I565" i="11"/>
  <c r="I573" i="11"/>
  <c r="I581" i="11"/>
  <c r="I589" i="11"/>
  <c r="I597" i="11"/>
  <c r="I605" i="11"/>
  <c r="I613" i="11"/>
  <c r="I621" i="11"/>
  <c r="I629" i="11"/>
  <c r="I637" i="11"/>
  <c r="I109" i="11"/>
  <c r="I237" i="11"/>
  <c r="I301" i="11"/>
  <c r="I365" i="11"/>
  <c r="I381" i="11"/>
  <c r="I399" i="11"/>
  <c r="I403" i="11"/>
  <c r="I416" i="11"/>
  <c r="I424" i="11"/>
  <c r="I432" i="11"/>
  <c r="I440" i="11"/>
  <c r="I448" i="11"/>
  <c r="I456" i="11"/>
  <c r="I464" i="11"/>
  <c r="I472" i="11"/>
  <c r="I480" i="11"/>
  <c r="I488" i="11"/>
  <c r="I496" i="11"/>
  <c r="I504" i="11"/>
  <c r="I512" i="11"/>
  <c r="I520" i="11"/>
  <c r="I528" i="11"/>
  <c r="I536" i="11"/>
  <c r="I544" i="11"/>
  <c r="I552" i="11"/>
  <c r="I560" i="11"/>
  <c r="I568" i="11"/>
  <c r="I576" i="11"/>
  <c r="I584" i="11"/>
  <c r="I592" i="11"/>
  <c r="I205" i="11"/>
  <c r="I261" i="11"/>
  <c r="I325" i="11"/>
  <c r="I389" i="11"/>
  <c r="I395" i="11"/>
  <c r="I408" i="11"/>
  <c r="I411" i="11"/>
  <c r="I419" i="11"/>
  <c r="I427" i="11"/>
  <c r="I435" i="11"/>
  <c r="I443" i="11"/>
  <c r="I451" i="11"/>
  <c r="I459" i="11"/>
  <c r="I467" i="11"/>
  <c r="I475" i="11"/>
  <c r="I483" i="11"/>
  <c r="I491" i="11"/>
  <c r="I499" i="11"/>
  <c r="I507" i="11"/>
  <c r="I515" i="11"/>
  <c r="I523" i="11"/>
  <c r="I531" i="11"/>
  <c r="I539" i="11"/>
  <c r="I547" i="11"/>
  <c r="I555" i="11"/>
  <c r="I563" i="11"/>
  <c r="I571" i="11"/>
  <c r="I579" i="11"/>
  <c r="I587" i="11"/>
  <c r="I595" i="11"/>
  <c r="I603" i="11"/>
  <c r="I611" i="11"/>
  <c r="I619" i="11"/>
  <c r="I627" i="11"/>
  <c r="I635" i="11"/>
  <c r="I45" i="11"/>
  <c r="I213" i="11"/>
  <c r="I285" i="11"/>
  <c r="I349" i="11"/>
  <c r="I400" i="11"/>
  <c r="I414" i="11"/>
  <c r="I422" i="11"/>
  <c r="I430" i="11"/>
  <c r="I438" i="11"/>
  <c r="I446" i="11"/>
  <c r="I454" i="11"/>
  <c r="I462" i="11"/>
  <c r="I470" i="11"/>
  <c r="I478" i="11"/>
  <c r="I486" i="11"/>
  <c r="I494" i="11"/>
  <c r="I502" i="11"/>
  <c r="I510" i="11"/>
  <c r="I518" i="11"/>
  <c r="I526" i="11"/>
  <c r="I534" i="11"/>
  <c r="I542" i="11"/>
  <c r="I550" i="11"/>
  <c r="I558" i="11"/>
  <c r="I566" i="11"/>
  <c r="I574" i="11"/>
  <c r="I582" i="11"/>
  <c r="I590" i="11"/>
  <c r="I598" i="11"/>
  <c r="I606" i="11"/>
  <c r="I614" i="11"/>
  <c r="I622" i="11"/>
  <c r="I630" i="11"/>
  <c r="I638" i="11"/>
  <c r="I646" i="11"/>
  <c r="I654" i="11"/>
  <c r="I662" i="11"/>
  <c r="I670" i="11"/>
  <c r="I678" i="11"/>
  <c r="I686" i="11"/>
  <c r="I694" i="11"/>
  <c r="I702" i="11"/>
  <c r="I710" i="11"/>
  <c r="I718" i="11"/>
  <c r="I726" i="11"/>
  <c r="I734" i="11"/>
  <c r="I742" i="11"/>
  <c r="I750" i="11"/>
  <c r="I758" i="11"/>
  <c r="I766" i="11"/>
  <c r="I141" i="11"/>
  <c r="I245" i="11"/>
  <c r="I309" i="11"/>
  <c r="I373" i="11"/>
  <c r="I405" i="11"/>
  <c r="I417" i="11"/>
  <c r="I425" i="11"/>
  <c r="I433" i="11"/>
  <c r="I441" i="11"/>
  <c r="I449" i="11"/>
  <c r="I457" i="11"/>
  <c r="I465" i="11"/>
  <c r="I473" i="11"/>
  <c r="I481" i="11"/>
  <c r="I489" i="11"/>
  <c r="I497" i="11"/>
  <c r="I505" i="11"/>
  <c r="I513" i="11"/>
  <c r="I521" i="11"/>
  <c r="I529" i="11"/>
  <c r="I537" i="11"/>
  <c r="I545" i="11"/>
  <c r="I553" i="11"/>
  <c r="I561" i="11"/>
  <c r="I569" i="11"/>
  <c r="I577" i="11"/>
  <c r="I585" i="11"/>
  <c r="I593" i="11"/>
  <c r="I601" i="11"/>
  <c r="I609" i="11"/>
  <c r="I617" i="11"/>
  <c r="I625" i="11"/>
  <c r="I633" i="11"/>
  <c r="I641" i="11"/>
  <c r="I649" i="11"/>
  <c r="I657" i="11"/>
  <c r="I665" i="11"/>
  <c r="I673" i="11"/>
  <c r="I681" i="11"/>
  <c r="I689" i="11"/>
  <c r="I697" i="11"/>
  <c r="I705" i="11"/>
  <c r="I713" i="11"/>
  <c r="I721" i="11"/>
  <c r="I729" i="11"/>
  <c r="I269" i="11"/>
  <c r="I333" i="11"/>
  <c r="I397" i="11"/>
  <c r="I401" i="11"/>
  <c r="I409" i="11"/>
  <c r="I412" i="11"/>
  <c r="I420" i="11"/>
  <c r="I428" i="11"/>
  <c r="I436" i="11"/>
  <c r="I444" i="11"/>
  <c r="I452" i="11"/>
  <c r="I460" i="11"/>
  <c r="I468" i="11"/>
  <c r="I476" i="11"/>
  <c r="I484" i="11"/>
  <c r="I492" i="11"/>
  <c r="I500" i="11"/>
  <c r="I508" i="11"/>
  <c r="I516" i="11"/>
  <c r="I524" i="11"/>
  <c r="I532" i="11"/>
  <c r="I540" i="11"/>
  <c r="I548" i="11"/>
  <c r="I556" i="11"/>
  <c r="I564" i="11"/>
  <c r="I572" i="11"/>
  <c r="I580" i="11"/>
  <c r="I588" i="11"/>
  <c r="I596" i="11"/>
  <c r="I77" i="11"/>
  <c r="I229" i="11"/>
  <c r="I293" i="11"/>
  <c r="I357" i="11"/>
  <c r="I385" i="11"/>
  <c r="I415" i="11"/>
  <c r="I423" i="11"/>
  <c r="I431" i="11"/>
  <c r="I439" i="11"/>
  <c r="I447" i="11"/>
  <c r="I455" i="11"/>
  <c r="I463" i="11"/>
  <c r="I471" i="11"/>
  <c r="I479" i="11"/>
  <c r="I487" i="11"/>
  <c r="I495" i="11"/>
  <c r="I503" i="11"/>
  <c r="I511" i="11"/>
  <c r="I519" i="11"/>
  <c r="I527" i="11"/>
  <c r="I535" i="11"/>
  <c r="I543" i="11"/>
  <c r="I551" i="11"/>
  <c r="I559" i="11"/>
  <c r="I567" i="11"/>
  <c r="I575" i="11"/>
  <c r="I583" i="11"/>
  <c r="I591" i="11"/>
  <c r="I599" i="11"/>
  <c r="I434" i="11"/>
  <c r="I498" i="11"/>
  <c r="I562" i="11"/>
  <c r="I610" i="11"/>
  <c r="I626" i="11"/>
  <c r="I642" i="11"/>
  <c r="I656" i="11"/>
  <c r="I660" i="11"/>
  <c r="I674" i="11"/>
  <c r="I688" i="11"/>
  <c r="I692" i="11"/>
  <c r="I706" i="11"/>
  <c r="I720" i="11"/>
  <c r="I724" i="11"/>
  <c r="I737" i="11"/>
  <c r="I740" i="11"/>
  <c r="I743" i="11"/>
  <c r="I746" i="11"/>
  <c r="I749" i="11"/>
  <c r="I752" i="11"/>
  <c r="I755" i="11"/>
  <c r="I773" i="11"/>
  <c r="I781" i="11"/>
  <c r="I789" i="11"/>
  <c r="I797" i="11"/>
  <c r="I805" i="11"/>
  <c r="I813" i="11"/>
  <c r="I821" i="11"/>
  <c r="I829" i="11"/>
  <c r="I837" i="11"/>
  <c r="I845" i="11"/>
  <c r="I853" i="11"/>
  <c r="I861" i="11"/>
  <c r="I869" i="11"/>
  <c r="I877" i="11"/>
  <c r="I885" i="11"/>
  <c r="I893" i="11"/>
  <c r="I901" i="11"/>
  <c r="I909" i="11"/>
  <c r="I917" i="11"/>
  <c r="I925" i="11"/>
  <c r="I173" i="11"/>
  <c r="I379" i="11"/>
  <c r="I458" i="11"/>
  <c r="I522" i="11"/>
  <c r="I586" i="11"/>
  <c r="I600" i="11"/>
  <c r="I616" i="11"/>
  <c r="I632" i="11"/>
  <c r="I653" i="11"/>
  <c r="I667" i="11"/>
  <c r="I671" i="11"/>
  <c r="I685" i="11"/>
  <c r="I699" i="11"/>
  <c r="I703" i="11"/>
  <c r="I717" i="11"/>
  <c r="I731" i="11"/>
  <c r="I776" i="11"/>
  <c r="I784" i="11"/>
  <c r="I792" i="11"/>
  <c r="I800" i="11"/>
  <c r="I808" i="11"/>
  <c r="I816" i="11"/>
  <c r="I824" i="11"/>
  <c r="I832" i="11"/>
  <c r="I840" i="11"/>
  <c r="I848" i="11"/>
  <c r="I856" i="11"/>
  <c r="I864" i="11"/>
  <c r="I872" i="11"/>
  <c r="I880" i="11"/>
  <c r="I888" i="11"/>
  <c r="I896" i="11"/>
  <c r="I418" i="11"/>
  <c r="I482" i="11"/>
  <c r="I546" i="11"/>
  <c r="I612" i="11"/>
  <c r="I628" i="11"/>
  <c r="I650" i="11"/>
  <c r="I664" i="11"/>
  <c r="I668" i="11"/>
  <c r="I682" i="11"/>
  <c r="I696" i="11"/>
  <c r="I700" i="11"/>
  <c r="I714" i="11"/>
  <c r="I728" i="11"/>
  <c r="I753" i="11"/>
  <c r="I756" i="11"/>
  <c r="I759" i="11"/>
  <c r="I762" i="11"/>
  <c r="I765" i="11"/>
  <c r="I768" i="11"/>
  <c r="I771" i="11"/>
  <c r="I779" i="11"/>
  <c r="I787" i="11"/>
  <c r="I795" i="11"/>
  <c r="I803" i="11"/>
  <c r="I811" i="11"/>
  <c r="I819" i="11"/>
  <c r="I827" i="11"/>
  <c r="I835" i="11"/>
  <c r="I843" i="11"/>
  <c r="I851" i="11"/>
  <c r="I859" i="11"/>
  <c r="I867" i="11"/>
  <c r="I875" i="11"/>
  <c r="I883" i="11"/>
  <c r="I891" i="11"/>
  <c r="I899" i="11"/>
  <c r="I907" i="11"/>
  <c r="I915" i="11"/>
  <c r="I923" i="11"/>
  <c r="I931" i="11"/>
  <c r="I939" i="11"/>
  <c r="I947" i="11"/>
  <c r="I955" i="11"/>
  <c r="I963" i="11"/>
  <c r="I971" i="11"/>
  <c r="I979" i="11"/>
  <c r="I987" i="11"/>
  <c r="I995" i="11"/>
  <c r="I1003" i="11"/>
  <c r="I1011" i="11"/>
  <c r="I1019" i="11"/>
  <c r="I1027" i="11"/>
  <c r="I1035" i="11"/>
  <c r="I1043" i="11"/>
  <c r="I1051" i="11"/>
  <c r="I1059" i="11"/>
  <c r="I1067" i="11"/>
  <c r="I253" i="11"/>
  <c r="I393" i="11"/>
  <c r="I442" i="11"/>
  <c r="I506" i="11"/>
  <c r="I570" i="11"/>
  <c r="I607" i="11"/>
  <c r="I623" i="11"/>
  <c r="I639" i="11"/>
  <c r="I643" i="11"/>
  <c r="I647" i="11"/>
  <c r="I661" i="11"/>
  <c r="I675" i="11"/>
  <c r="I679" i="11"/>
  <c r="I693" i="11"/>
  <c r="I707" i="11"/>
  <c r="I711" i="11"/>
  <c r="I725" i="11"/>
  <c r="I732" i="11"/>
  <c r="I735" i="11"/>
  <c r="I738" i="11"/>
  <c r="I741" i="11"/>
  <c r="I744" i="11"/>
  <c r="I747" i="11"/>
  <c r="I774" i="11"/>
  <c r="I782" i="11"/>
  <c r="I790" i="11"/>
  <c r="I798" i="11"/>
  <c r="I806" i="11"/>
  <c r="I814" i="11"/>
  <c r="I822" i="11"/>
  <c r="I830" i="11"/>
  <c r="I838" i="11"/>
  <c r="I846" i="11"/>
  <c r="I854" i="11"/>
  <c r="I862" i="11"/>
  <c r="I870" i="11"/>
  <c r="I878" i="11"/>
  <c r="I886" i="11"/>
  <c r="I894" i="11"/>
  <c r="I902" i="11"/>
  <c r="I910" i="11"/>
  <c r="I918" i="11"/>
  <c r="I926" i="11"/>
  <c r="I934" i="11"/>
  <c r="I942" i="11"/>
  <c r="I950" i="11"/>
  <c r="I958" i="11"/>
  <c r="I966" i="11"/>
  <c r="I974" i="11"/>
  <c r="I982" i="11"/>
  <c r="I990" i="11"/>
  <c r="I998" i="11"/>
  <c r="I1006" i="11"/>
  <c r="I1014" i="11"/>
  <c r="I1022" i="11"/>
  <c r="I1030" i="11"/>
  <c r="I1038" i="11"/>
  <c r="I1046" i="11"/>
  <c r="I1054" i="11"/>
  <c r="I1062" i="11"/>
  <c r="I1070" i="11"/>
  <c r="I466" i="11"/>
  <c r="I530" i="11"/>
  <c r="I594" i="11"/>
  <c r="I602" i="11"/>
  <c r="I618" i="11"/>
  <c r="I634" i="11"/>
  <c r="I644" i="11"/>
  <c r="I658" i="11"/>
  <c r="I672" i="11"/>
  <c r="I676" i="11"/>
  <c r="I690" i="11"/>
  <c r="I704" i="11"/>
  <c r="I708" i="11"/>
  <c r="I722" i="11"/>
  <c r="I769" i="11"/>
  <c r="I777" i="11"/>
  <c r="I785" i="11"/>
  <c r="I793" i="11"/>
  <c r="I801" i="11"/>
  <c r="I809" i="11"/>
  <c r="I817" i="11"/>
  <c r="I825" i="11"/>
  <c r="I833" i="11"/>
  <c r="I841" i="11"/>
  <c r="I849" i="11"/>
  <c r="I857" i="11"/>
  <c r="I865" i="11"/>
  <c r="I873" i="11"/>
  <c r="I881" i="11"/>
  <c r="I889" i="11"/>
  <c r="I897" i="11"/>
  <c r="I905" i="11"/>
  <c r="I913" i="11"/>
  <c r="I921" i="11"/>
  <c r="I929" i="11"/>
  <c r="I937" i="11"/>
  <c r="I945" i="11"/>
  <c r="I953" i="11"/>
  <c r="I961" i="11"/>
  <c r="I969" i="11"/>
  <c r="I977" i="11"/>
  <c r="I985" i="11"/>
  <c r="I426" i="11"/>
  <c r="I490" i="11"/>
  <c r="I554" i="11"/>
  <c r="I608" i="11"/>
  <c r="I624" i="11"/>
  <c r="I640" i="11"/>
  <c r="I651" i="11"/>
  <c r="I655" i="11"/>
  <c r="I669" i="11"/>
  <c r="I683" i="11"/>
  <c r="I687" i="11"/>
  <c r="I701" i="11"/>
  <c r="I715" i="11"/>
  <c r="I719" i="11"/>
  <c r="I745" i="11"/>
  <c r="I748" i="11"/>
  <c r="I751" i="11"/>
  <c r="I754" i="11"/>
  <c r="I757" i="11"/>
  <c r="I760" i="11"/>
  <c r="I763" i="11"/>
  <c r="I772" i="11"/>
  <c r="I780" i="11"/>
  <c r="I788" i="11"/>
  <c r="I796" i="11"/>
  <c r="I804" i="11"/>
  <c r="I812" i="11"/>
  <c r="I820" i="11"/>
  <c r="I828" i="11"/>
  <c r="I836" i="11"/>
  <c r="I844" i="11"/>
  <c r="I852" i="11"/>
  <c r="I860" i="11"/>
  <c r="I868" i="11"/>
  <c r="I876" i="11"/>
  <c r="I884" i="11"/>
  <c r="I892" i="11"/>
  <c r="I900" i="11"/>
  <c r="I317" i="11"/>
  <c r="I450" i="11"/>
  <c r="I514" i="11"/>
  <c r="I578" i="11"/>
  <c r="I604" i="11"/>
  <c r="I620" i="11"/>
  <c r="I636" i="11"/>
  <c r="I648" i="11"/>
  <c r="I652" i="11"/>
  <c r="I666" i="11"/>
  <c r="I680" i="11"/>
  <c r="I684" i="11"/>
  <c r="I698" i="11"/>
  <c r="I712" i="11"/>
  <c r="I716" i="11"/>
  <c r="I730" i="11"/>
  <c r="I733" i="11"/>
  <c r="I736" i="11"/>
  <c r="I739" i="11"/>
  <c r="I775" i="11"/>
  <c r="I783" i="11"/>
  <c r="I791" i="11"/>
  <c r="I799" i="11"/>
  <c r="I807" i="11"/>
  <c r="I815" i="11"/>
  <c r="I823" i="11"/>
  <c r="I831" i="11"/>
  <c r="I839" i="11"/>
  <c r="I847" i="11"/>
  <c r="I855" i="11"/>
  <c r="I863" i="11"/>
  <c r="I871" i="11"/>
  <c r="I879" i="11"/>
  <c r="I887" i="11"/>
  <c r="I895" i="11"/>
  <c r="I410" i="11"/>
  <c r="I474" i="11"/>
  <c r="I764" i="11"/>
  <c r="I786" i="11"/>
  <c r="I850" i="11"/>
  <c r="I904" i="11"/>
  <c r="I920" i="11"/>
  <c r="I940" i="11"/>
  <c r="I952" i="11"/>
  <c r="I965" i="11"/>
  <c r="I978" i="11"/>
  <c r="I997" i="11"/>
  <c r="I1001" i="11"/>
  <c r="I1015" i="11"/>
  <c r="I1029" i="11"/>
  <c r="I1033" i="11"/>
  <c r="I1047" i="11"/>
  <c r="I1061" i="11"/>
  <c r="I1065" i="11"/>
  <c r="I1077" i="11"/>
  <c r="I1085" i="11"/>
  <c r="I1093" i="11"/>
  <c r="I1101" i="11"/>
  <c r="I1109" i="11"/>
  <c r="I1117" i="11"/>
  <c r="I1125" i="11"/>
  <c r="I1133" i="11"/>
  <c r="I1141" i="11"/>
  <c r="I1149" i="11"/>
  <c r="I1157" i="11"/>
  <c r="I1165" i="11"/>
  <c r="I1173" i="11"/>
  <c r="I1181" i="11"/>
  <c r="I1189" i="11"/>
  <c r="I1197" i="11"/>
  <c r="I1205" i="11"/>
  <c r="I1213" i="11"/>
  <c r="I1221" i="11"/>
  <c r="I1229" i="11"/>
  <c r="I538" i="11"/>
  <c r="I659" i="11"/>
  <c r="I767" i="11"/>
  <c r="I810" i="11"/>
  <c r="I874" i="11"/>
  <c r="I916" i="11"/>
  <c r="I932" i="11"/>
  <c r="I944" i="11"/>
  <c r="I957" i="11"/>
  <c r="I970" i="11"/>
  <c r="I983" i="11"/>
  <c r="I994" i="11"/>
  <c r="I1008" i="11"/>
  <c r="I1012" i="11"/>
  <c r="I1026" i="11"/>
  <c r="I1040" i="11"/>
  <c r="I1044" i="11"/>
  <c r="I1058" i="11"/>
  <c r="I1072" i="11"/>
  <c r="I1080" i="11"/>
  <c r="I1088" i="11"/>
  <c r="I1096" i="11"/>
  <c r="I1104" i="11"/>
  <c r="I1112" i="11"/>
  <c r="I1120" i="11"/>
  <c r="I1128" i="11"/>
  <c r="I1136" i="11"/>
  <c r="I1144" i="11"/>
  <c r="I1152" i="11"/>
  <c r="I1160" i="11"/>
  <c r="I1168" i="11"/>
  <c r="I1176" i="11"/>
  <c r="I1184" i="11"/>
  <c r="I1192" i="11"/>
  <c r="I1200" i="11"/>
  <c r="I1208" i="11"/>
  <c r="I1216" i="11"/>
  <c r="I1224" i="11"/>
  <c r="I1232" i="11"/>
  <c r="I631" i="11"/>
  <c r="I663" i="11"/>
  <c r="I691" i="11"/>
  <c r="I770" i="11"/>
  <c r="I834" i="11"/>
  <c r="I898" i="11"/>
  <c r="I911" i="11"/>
  <c r="I927" i="11"/>
  <c r="I936" i="11"/>
  <c r="I949" i="11"/>
  <c r="I962" i="11"/>
  <c r="I975" i="11"/>
  <c r="I991" i="11"/>
  <c r="I1005" i="11"/>
  <c r="I1009" i="11"/>
  <c r="I1023" i="11"/>
  <c r="I1037" i="11"/>
  <c r="I1041" i="11"/>
  <c r="I1055" i="11"/>
  <c r="I1069" i="11"/>
  <c r="I1075" i="11"/>
  <c r="I1083" i="11"/>
  <c r="I1091" i="11"/>
  <c r="I1099" i="11"/>
  <c r="I1107" i="11"/>
  <c r="I1115" i="11"/>
  <c r="I1123" i="11"/>
  <c r="I1131" i="11"/>
  <c r="I1139" i="11"/>
  <c r="I1147" i="11"/>
  <c r="I1155" i="11"/>
  <c r="I1163" i="11"/>
  <c r="I1171" i="11"/>
  <c r="I1179" i="11"/>
  <c r="I1187" i="11"/>
  <c r="I1195" i="11"/>
  <c r="I1203" i="11"/>
  <c r="I1211" i="11"/>
  <c r="I1219" i="11"/>
  <c r="I1227" i="11"/>
  <c r="I695" i="11"/>
  <c r="I723" i="11"/>
  <c r="I794" i="11"/>
  <c r="I858" i="11"/>
  <c r="I906" i="11"/>
  <c r="I922" i="11"/>
  <c r="I941" i="11"/>
  <c r="I954" i="11"/>
  <c r="I967" i="11"/>
  <c r="I980" i="11"/>
  <c r="I988" i="11"/>
  <c r="I1002" i="11"/>
  <c r="I1016" i="11"/>
  <c r="I1020" i="11"/>
  <c r="I1034" i="11"/>
  <c r="I1048" i="11"/>
  <c r="I1052" i="11"/>
  <c r="I1066" i="11"/>
  <c r="I1078" i="11"/>
  <c r="I1086" i="11"/>
  <c r="I1094" i="11"/>
  <c r="I1102" i="11"/>
  <c r="I1110" i="11"/>
  <c r="I1118" i="11"/>
  <c r="I1126" i="11"/>
  <c r="I1134" i="11"/>
  <c r="I1142" i="11"/>
  <c r="I1150" i="11"/>
  <c r="I1158" i="11"/>
  <c r="I1166" i="11"/>
  <c r="I1174" i="11"/>
  <c r="I1182" i="11"/>
  <c r="I1190" i="11"/>
  <c r="I1198" i="11"/>
  <c r="I1206" i="11"/>
  <c r="I1214" i="11"/>
  <c r="I1222" i="11"/>
  <c r="I1230" i="11"/>
  <c r="I727" i="11"/>
  <c r="I818" i="11"/>
  <c r="I882" i="11"/>
  <c r="I912" i="11"/>
  <c r="I928" i="11"/>
  <c r="I933" i="11"/>
  <c r="I946" i="11"/>
  <c r="I959" i="11"/>
  <c r="I972" i="11"/>
  <c r="I984" i="11"/>
  <c r="I999" i="11"/>
  <c r="I1013" i="11"/>
  <c r="I1017" i="11"/>
  <c r="I1031" i="11"/>
  <c r="I1045" i="11"/>
  <c r="I1049" i="11"/>
  <c r="I1063" i="11"/>
  <c r="I1073" i="11"/>
  <c r="I1081" i="11"/>
  <c r="I1089" i="11"/>
  <c r="I1097" i="11"/>
  <c r="I1105" i="11"/>
  <c r="I1113" i="11"/>
  <c r="I1121" i="11"/>
  <c r="I1129" i="11"/>
  <c r="I1137" i="11"/>
  <c r="I1145" i="11"/>
  <c r="I1153" i="11"/>
  <c r="I1161" i="11"/>
  <c r="I1169" i="11"/>
  <c r="I1177" i="11"/>
  <c r="I1185" i="11"/>
  <c r="I1193" i="11"/>
  <c r="I1201" i="11"/>
  <c r="I1209" i="11"/>
  <c r="I1217" i="11"/>
  <c r="I1225" i="11"/>
  <c r="I1233" i="11"/>
  <c r="I645" i="11"/>
  <c r="I778" i="11"/>
  <c r="I842" i="11"/>
  <c r="I908" i="11"/>
  <c r="I924" i="11"/>
  <c r="I938" i="11"/>
  <c r="I951" i="11"/>
  <c r="I964" i="11"/>
  <c r="I976" i="11"/>
  <c r="I992" i="11"/>
  <c r="I996" i="11"/>
  <c r="I1010" i="11"/>
  <c r="I1024" i="11"/>
  <c r="I1028" i="11"/>
  <c r="I1042" i="11"/>
  <c r="I1056" i="11"/>
  <c r="I1060" i="11"/>
  <c r="I1076" i="11"/>
  <c r="I1084" i="11"/>
  <c r="I1092" i="11"/>
  <c r="I1100" i="11"/>
  <c r="I1108" i="11"/>
  <c r="I1116" i="11"/>
  <c r="I1124" i="11"/>
  <c r="I1132" i="11"/>
  <c r="I1140" i="11"/>
  <c r="I1148" i="11"/>
  <c r="I1156" i="11"/>
  <c r="I1164" i="11"/>
  <c r="I1172" i="11"/>
  <c r="I1180" i="11"/>
  <c r="I1188" i="11"/>
  <c r="I1196" i="11"/>
  <c r="I1204" i="11"/>
  <c r="I1212" i="11"/>
  <c r="I1220" i="11"/>
  <c r="I1228" i="11"/>
  <c r="I677" i="11"/>
  <c r="I802" i="11"/>
  <c r="I866" i="11"/>
  <c r="I903" i="11"/>
  <c r="I919" i="11"/>
  <c r="I943" i="11"/>
  <c r="I956" i="11"/>
  <c r="I968" i="11"/>
  <c r="I981" i="11"/>
  <c r="I989" i="11"/>
  <c r="I993" i="11"/>
  <c r="I1007" i="11"/>
  <c r="I1021" i="11"/>
  <c r="I1025" i="11"/>
  <c r="I1039" i="11"/>
  <c r="I1053" i="11"/>
  <c r="I1057" i="11"/>
  <c r="I1071" i="11"/>
  <c r="I1079" i="11"/>
  <c r="I1087" i="11"/>
  <c r="I1095" i="11"/>
  <c r="I1103" i="11"/>
  <c r="I1111" i="11"/>
  <c r="I1119" i="11"/>
  <c r="I1127" i="11"/>
  <c r="I1135" i="11"/>
  <c r="I1143" i="11"/>
  <c r="I1151" i="11"/>
  <c r="I1159" i="11"/>
  <c r="I1167" i="11"/>
  <c r="I1175" i="11"/>
  <c r="I1183" i="11"/>
  <c r="I1191" i="11"/>
  <c r="I1199" i="11"/>
  <c r="I1207" i="11"/>
  <c r="I1215" i="11"/>
  <c r="I1223" i="11"/>
  <c r="I1231" i="11"/>
  <c r="F1231" i="11"/>
  <c r="F1223" i="11"/>
  <c r="F1215" i="11"/>
  <c r="F1207" i="11"/>
  <c r="F1199" i="11"/>
  <c r="F1191" i="11"/>
  <c r="F1183" i="11"/>
  <c r="F1175" i="11"/>
  <c r="F1167" i="11"/>
  <c r="F1159" i="11"/>
  <c r="F1151" i="11"/>
  <c r="F1143" i="11"/>
  <c r="F1135" i="11"/>
  <c r="F1127" i="11"/>
  <c r="F1119" i="11"/>
  <c r="F1111" i="11"/>
  <c r="F1103" i="11"/>
  <c r="F1095" i="11"/>
  <c r="F1087" i="11"/>
  <c r="F1079" i="11"/>
  <c r="F1071" i="11"/>
  <c r="F1063" i="11"/>
  <c r="F1055" i="11"/>
  <c r="F1047" i="11"/>
  <c r="F1039" i="11"/>
  <c r="F1031" i="11"/>
  <c r="F1023" i="11"/>
  <c r="F1015" i="11"/>
  <c r="F1007" i="11"/>
  <c r="F999" i="11"/>
  <c r="F991" i="11"/>
  <c r="F983" i="11"/>
  <c r="F975" i="11"/>
  <c r="F967" i="11"/>
  <c r="F959" i="11"/>
  <c r="F951" i="11"/>
  <c r="F943" i="11"/>
  <c r="F935" i="11"/>
  <c r="F927" i="11"/>
  <c r="F919" i="11"/>
  <c r="F911" i="11"/>
  <c r="F903" i="11"/>
  <c r="F895" i="11"/>
  <c r="F887" i="11"/>
  <c r="F879" i="11"/>
  <c r="F871" i="11"/>
  <c r="F863" i="11"/>
  <c r="F855" i="11"/>
  <c r="F847" i="11"/>
  <c r="F839" i="11"/>
  <c r="F831" i="11"/>
  <c r="F823" i="11"/>
  <c r="F815" i="11"/>
  <c r="F807" i="11"/>
  <c r="F799" i="11"/>
  <c r="F791" i="11"/>
  <c r="F783" i="11"/>
  <c r="F775" i="11"/>
  <c r="F767" i="11"/>
  <c r="F759" i="11"/>
  <c r="F751" i="11"/>
  <c r="F743" i="11"/>
  <c r="F735" i="11"/>
  <c r="F727" i="11"/>
  <c r="F719" i="11"/>
  <c r="F711" i="11"/>
  <c r="F703" i="11"/>
  <c r="F695" i="11"/>
  <c r="F687" i="11"/>
  <c r="F679" i="11"/>
  <c r="F671" i="11"/>
  <c r="F663" i="11"/>
  <c r="F655" i="11"/>
  <c r="F647" i="11"/>
  <c r="F639" i="11"/>
  <c r="F631" i="11"/>
  <c r="F623" i="11"/>
  <c r="F615" i="11"/>
  <c r="F607" i="11"/>
  <c r="F599" i="11"/>
  <c r="F591" i="11"/>
  <c r="F583" i="11"/>
  <c r="F575" i="11"/>
  <c r="F565" i="11"/>
  <c r="F556" i="11"/>
  <c r="F547" i="11"/>
  <c r="F538" i="11"/>
  <c r="F529" i="11"/>
  <c r="F520" i="11"/>
  <c r="F511" i="11"/>
  <c r="F501" i="11"/>
  <c r="F492" i="11"/>
  <c r="F483" i="11"/>
  <c r="F474" i="11"/>
  <c r="F465" i="11"/>
  <c r="F456" i="11"/>
  <c r="F447" i="11"/>
  <c r="F437" i="11"/>
  <c r="F427" i="11"/>
  <c r="F416" i="11"/>
  <c r="F402" i="11"/>
  <c r="F388" i="11"/>
  <c r="F377" i="11"/>
  <c r="F363" i="11"/>
  <c r="F352" i="11"/>
  <c r="F338" i="11"/>
  <c r="F324" i="11"/>
  <c r="F313" i="11"/>
  <c r="F299" i="11"/>
  <c r="F288" i="11"/>
  <c r="F274" i="11"/>
  <c r="F260" i="11"/>
  <c r="F249" i="11"/>
  <c r="F233" i="11"/>
  <c r="F217" i="11"/>
  <c r="F201" i="11"/>
  <c r="F185" i="11"/>
  <c r="F161" i="11"/>
  <c r="F115" i="11"/>
  <c r="F51" i="11"/>
  <c r="H1229" i="11"/>
  <c r="G1208" i="11"/>
  <c r="I1186" i="11"/>
  <c r="H1165" i="11"/>
  <c r="G1144" i="11"/>
  <c r="I1122" i="11"/>
  <c r="H1101" i="11"/>
  <c r="G1080" i="11"/>
  <c r="G1054" i="11"/>
  <c r="G1026" i="11"/>
  <c r="H997" i="11"/>
  <c r="I930" i="11"/>
  <c r="G848" i="11"/>
  <c r="G653" i="11"/>
  <c r="H3" i="11"/>
  <c r="H11" i="11"/>
  <c r="H19" i="11"/>
  <c r="H27" i="11"/>
  <c r="H35" i="11"/>
  <c r="H43" i="11"/>
  <c r="H51" i="11"/>
  <c r="H59" i="11"/>
  <c r="H67" i="11"/>
  <c r="H75" i="11"/>
  <c r="H83" i="11"/>
  <c r="H91" i="11"/>
  <c r="H99" i="11"/>
  <c r="H107" i="11"/>
  <c r="H115" i="11"/>
  <c r="H123" i="11"/>
  <c r="H131" i="11"/>
  <c r="H139" i="11"/>
  <c r="H147" i="11"/>
  <c r="H155" i="11"/>
  <c r="H163" i="11"/>
  <c r="H171" i="11"/>
  <c r="H179" i="11"/>
  <c r="H187" i="11"/>
  <c r="H195" i="11"/>
  <c r="H203" i="11"/>
  <c r="H6" i="11"/>
  <c r="H14" i="11"/>
  <c r="H22" i="11"/>
  <c r="H30" i="11"/>
  <c r="H38" i="11"/>
  <c r="H46" i="11"/>
  <c r="H54" i="11"/>
  <c r="H62" i="11"/>
  <c r="H70" i="11"/>
  <c r="H78" i="11"/>
  <c r="H86" i="11"/>
  <c r="H94" i="11"/>
  <c r="H102" i="11"/>
  <c r="H110" i="11"/>
  <c r="H118" i="11"/>
  <c r="H126" i="11"/>
  <c r="H134" i="11"/>
  <c r="H142" i="11"/>
  <c r="H150" i="11"/>
  <c r="H158" i="11"/>
  <c r="H166" i="11"/>
  <c r="H174" i="11"/>
  <c r="H182" i="11"/>
  <c r="H190" i="11"/>
  <c r="H198" i="11"/>
  <c r="H206" i="11"/>
  <c r="H214" i="11"/>
  <c r="H222" i="11"/>
  <c r="H9" i="11"/>
  <c r="H17" i="11"/>
  <c r="H25" i="11"/>
  <c r="H33" i="11"/>
  <c r="H41" i="11"/>
  <c r="H49" i="11"/>
  <c r="H57" i="11"/>
  <c r="H65" i="11"/>
  <c r="H73" i="11"/>
  <c r="H81" i="11"/>
  <c r="H89" i="11"/>
  <c r="H97" i="11"/>
  <c r="H105" i="11"/>
  <c r="H113" i="11"/>
  <c r="H121" i="11"/>
  <c r="H129" i="11"/>
  <c r="H137" i="11"/>
  <c r="H145" i="11"/>
  <c r="H153" i="11"/>
  <c r="H161" i="11"/>
  <c r="H169" i="11"/>
  <c r="H177" i="11"/>
  <c r="H185" i="11"/>
  <c r="H193" i="11"/>
  <c r="H201" i="11"/>
  <c r="H209" i="11"/>
  <c r="H217" i="11"/>
  <c r="H225" i="11"/>
  <c r="H4" i="11"/>
  <c r="H12" i="11"/>
  <c r="H20" i="11"/>
  <c r="H28" i="11"/>
  <c r="H36" i="11"/>
  <c r="H44" i="11"/>
  <c r="H52" i="11"/>
  <c r="H60" i="11"/>
  <c r="H68" i="11"/>
  <c r="H76" i="11"/>
  <c r="H84" i="11"/>
  <c r="H92" i="11"/>
  <c r="H100" i="11"/>
  <c r="H108" i="11"/>
  <c r="H116" i="11"/>
  <c r="H124" i="11"/>
  <c r="H132" i="11"/>
  <c r="H140" i="11"/>
  <c r="H148" i="11"/>
  <c r="H156" i="11"/>
  <c r="H164" i="11"/>
  <c r="H172" i="11"/>
  <c r="H180" i="11"/>
  <c r="H188" i="11"/>
  <c r="H196" i="11"/>
  <c r="H204" i="11"/>
  <c r="H212" i="11"/>
  <c r="H220" i="11"/>
  <c r="H228" i="11"/>
  <c r="H7" i="11"/>
  <c r="H15" i="11"/>
  <c r="H23" i="11"/>
  <c r="H31" i="11"/>
  <c r="H39" i="11"/>
  <c r="H47" i="11"/>
  <c r="H55" i="11"/>
  <c r="H63" i="11"/>
  <c r="H71" i="11"/>
  <c r="H79" i="11"/>
  <c r="H87" i="11"/>
  <c r="H95" i="11"/>
  <c r="H103" i="11"/>
  <c r="H111" i="11"/>
  <c r="H119" i="11"/>
  <c r="H127" i="11"/>
  <c r="H135" i="11"/>
  <c r="H143" i="11"/>
  <c r="H151" i="11"/>
  <c r="H159" i="11"/>
  <c r="H167" i="11"/>
  <c r="H175" i="11"/>
  <c r="H183" i="11"/>
  <c r="H191" i="11"/>
  <c r="H199" i="11"/>
  <c r="H207" i="11"/>
  <c r="H10" i="11"/>
  <c r="H18" i="11"/>
  <c r="H26" i="11"/>
  <c r="H34" i="11"/>
  <c r="H42" i="11"/>
  <c r="H50" i="11"/>
  <c r="H58" i="11"/>
  <c r="H66" i="11"/>
  <c r="H74" i="11"/>
  <c r="H82" i="11"/>
  <c r="H90" i="11"/>
  <c r="H98" i="11"/>
  <c r="H106" i="11"/>
  <c r="H114" i="11"/>
  <c r="H122" i="11"/>
  <c r="H130" i="11"/>
  <c r="H138" i="11"/>
  <c r="H146" i="11"/>
  <c r="H154" i="11"/>
  <c r="H162" i="11"/>
  <c r="H170" i="11"/>
  <c r="H178" i="11"/>
  <c r="H186" i="11"/>
  <c r="H194" i="11"/>
  <c r="H202" i="11"/>
  <c r="H210" i="11"/>
  <c r="H218" i="11"/>
  <c r="H226" i="11"/>
  <c r="H5" i="11"/>
  <c r="H37" i="11"/>
  <c r="H69" i="11"/>
  <c r="H101" i="11"/>
  <c r="H133" i="11"/>
  <c r="H165" i="11"/>
  <c r="H197" i="11"/>
  <c r="H219" i="11"/>
  <c r="H235" i="11"/>
  <c r="H243" i="11"/>
  <c r="H251" i="11"/>
  <c r="H259" i="11"/>
  <c r="H267" i="11"/>
  <c r="H275" i="11"/>
  <c r="H283" i="11"/>
  <c r="H291" i="11"/>
  <c r="H299" i="11"/>
  <c r="H307" i="11"/>
  <c r="H315" i="11"/>
  <c r="H323" i="11"/>
  <c r="H331" i="11"/>
  <c r="H339" i="11"/>
  <c r="H347" i="11"/>
  <c r="H355" i="11"/>
  <c r="H363" i="11"/>
  <c r="H371" i="11"/>
  <c r="H379" i="11"/>
  <c r="H387" i="11"/>
  <c r="H16" i="11"/>
  <c r="H48" i="11"/>
  <c r="H80" i="11"/>
  <c r="H112" i="11"/>
  <c r="H144" i="11"/>
  <c r="H176" i="11"/>
  <c r="H208" i="11"/>
  <c r="H215" i="11"/>
  <c r="H230" i="11"/>
  <c r="H238" i="11"/>
  <c r="H246" i="11"/>
  <c r="H254" i="11"/>
  <c r="H262" i="11"/>
  <c r="H270" i="11"/>
  <c r="H278" i="11"/>
  <c r="H286" i="11"/>
  <c r="H294" i="11"/>
  <c r="H302" i="11"/>
  <c r="H310" i="11"/>
  <c r="H318" i="11"/>
  <c r="H326" i="11"/>
  <c r="H334" i="11"/>
  <c r="H342" i="11"/>
  <c r="H350" i="11"/>
  <c r="H358" i="11"/>
  <c r="H366" i="11"/>
  <c r="H374" i="11"/>
  <c r="H29" i="11"/>
  <c r="H61" i="11"/>
  <c r="H93" i="11"/>
  <c r="H125" i="11"/>
  <c r="H157" i="11"/>
  <c r="H189" i="11"/>
  <c r="H221" i="11"/>
  <c r="H233" i="11"/>
  <c r="H241" i="11"/>
  <c r="H249" i="11"/>
  <c r="H257" i="11"/>
  <c r="H265" i="11"/>
  <c r="H273" i="11"/>
  <c r="H281" i="11"/>
  <c r="H289" i="11"/>
  <c r="H297" i="11"/>
  <c r="H305" i="11"/>
  <c r="H313" i="11"/>
  <c r="H321" i="11"/>
  <c r="H329" i="11"/>
  <c r="H337" i="11"/>
  <c r="H345" i="11"/>
  <c r="H353" i="11"/>
  <c r="H361" i="11"/>
  <c r="H369" i="11"/>
  <c r="H377" i="11"/>
  <c r="H385" i="11"/>
  <c r="H393" i="11"/>
  <c r="H401" i="11"/>
  <c r="H8" i="11"/>
  <c r="H40" i="11"/>
  <c r="H72" i="11"/>
  <c r="H104" i="11"/>
  <c r="H136" i="11"/>
  <c r="H168" i="11"/>
  <c r="H200" i="11"/>
  <c r="H216" i="11"/>
  <c r="H236" i="11"/>
  <c r="H244" i="11"/>
  <c r="H252" i="11"/>
  <c r="H260" i="11"/>
  <c r="H268" i="11"/>
  <c r="H276" i="11"/>
  <c r="H284" i="11"/>
  <c r="H292" i="11"/>
  <c r="H300" i="11"/>
  <c r="H308" i="11"/>
  <c r="H316" i="11"/>
  <c r="H324" i="11"/>
  <c r="H332" i="11"/>
  <c r="H340" i="11"/>
  <c r="H348" i="11"/>
  <c r="H356" i="11"/>
  <c r="H364" i="11"/>
  <c r="H372" i="11"/>
  <c r="H21" i="11"/>
  <c r="H53" i="11"/>
  <c r="H85" i="11"/>
  <c r="H117" i="11"/>
  <c r="H149" i="11"/>
  <c r="H181" i="11"/>
  <c r="H211" i="11"/>
  <c r="H227" i="11"/>
  <c r="H231" i="11"/>
  <c r="H239" i="11"/>
  <c r="H247" i="11"/>
  <c r="H255" i="11"/>
  <c r="H263" i="11"/>
  <c r="H271" i="11"/>
  <c r="H279" i="11"/>
  <c r="H287" i="11"/>
  <c r="H295" i="11"/>
  <c r="H303" i="11"/>
  <c r="H311" i="11"/>
  <c r="H319" i="11"/>
  <c r="H327" i="11"/>
  <c r="H335" i="11"/>
  <c r="H343" i="11"/>
  <c r="H351" i="11"/>
  <c r="H359" i="11"/>
  <c r="H367" i="11"/>
  <c r="H375" i="11"/>
  <c r="H383" i="11"/>
  <c r="H391" i="11"/>
  <c r="H399" i="11"/>
  <c r="H407" i="11"/>
  <c r="H32" i="11"/>
  <c r="H64" i="11"/>
  <c r="H96" i="11"/>
  <c r="H128" i="11"/>
  <c r="H160" i="11"/>
  <c r="H192" i="11"/>
  <c r="H223" i="11"/>
  <c r="H234" i="11"/>
  <c r="H242" i="11"/>
  <c r="H250" i="11"/>
  <c r="H258" i="11"/>
  <c r="H266" i="11"/>
  <c r="H274" i="11"/>
  <c r="H282" i="11"/>
  <c r="H290" i="11"/>
  <c r="H298" i="11"/>
  <c r="H306" i="11"/>
  <c r="H314" i="11"/>
  <c r="H322" i="11"/>
  <c r="H330" i="11"/>
  <c r="H338" i="11"/>
  <c r="H346" i="11"/>
  <c r="H354" i="11"/>
  <c r="H362" i="11"/>
  <c r="H370" i="11"/>
  <c r="H378" i="11"/>
  <c r="H386" i="11"/>
  <c r="H394" i="11"/>
  <c r="H13" i="11"/>
  <c r="H45" i="11"/>
  <c r="H77" i="11"/>
  <c r="H109" i="11"/>
  <c r="H141" i="11"/>
  <c r="H173" i="11"/>
  <c r="H205" i="11"/>
  <c r="H213" i="11"/>
  <c r="H229" i="11"/>
  <c r="H237" i="11"/>
  <c r="H245" i="11"/>
  <c r="H253" i="11"/>
  <c r="H261" i="11"/>
  <c r="H269" i="11"/>
  <c r="H277" i="11"/>
  <c r="H285" i="11"/>
  <c r="H293" i="11"/>
  <c r="H301" i="11"/>
  <c r="H309" i="11"/>
  <c r="H317" i="11"/>
  <c r="H325" i="11"/>
  <c r="H333" i="11"/>
  <c r="H341" i="11"/>
  <c r="H349" i="11"/>
  <c r="H357" i="11"/>
  <c r="H365" i="11"/>
  <c r="H373" i="11"/>
  <c r="H381" i="11"/>
  <c r="H389" i="11"/>
  <c r="H397" i="11"/>
  <c r="H405" i="11"/>
  <c r="H184" i="11"/>
  <c r="H256" i="11"/>
  <c r="H320" i="11"/>
  <c r="H380" i="11"/>
  <c r="H403" i="11"/>
  <c r="H416" i="11"/>
  <c r="H424" i="11"/>
  <c r="H432" i="11"/>
  <c r="H440" i="11"/>
  <c r="H448" i="11"/>
  <c r="H456" i="11"/>
  <c r="H464" i="11"/>
  <c r="H472" i="11"/>
  <c r="H480" i="11"/>
  <c r="H488" i="11"/>
  <c r="H496" i="11"/>
  <c r="H504" i="11"/>
  <c r="H512" i="11"/>
  <c r="H520" i="11"/>
  <c r="H528" i="11"/>
  <c r="H536" i="11"/>
  <c r="H544" i="11"/>
  <c r="H552" i="11"/>
  <c r="H560" i="11"/>
  <c r="H568" i="11"/>
  <c r="H576" i="11"/>
  <c r="H584" i="11"/>
  <c r="H592" i="11"/>
  <c r="H600" i="11"/>
  <c r="H608" i="11"/>
  <c r="H616" i="11"/>
  <c r="H624" i="11"/>
  <c r="H632" i="11"/>
  <c r="H640" i="11"/>
  <c r="H24" i="11"/>
  <c r="H280" i="11"/>
  <c r="H344" i="11"/>
  <c r="H388" i="11"/>
  <c r="H395" i="11"/>
  <c r="H408" i="11"/>
  <c r="H411" i="11"/>
  <c r="H419" i="11"/>
  <c r="H427" i="11"/>
  <c r="H435" i="11"/>
  <c r="H443" i="11"/>
  <c r="H451" i="11"/>
  <c r="H459" i="11"/>
  <c r="H467" i="11"/>
  <c r="H475" i="11"/>
  <c r="H483" i="11"/>
  <c r="H491" i="11"/>
  <c r="H499" i="11"/>
  <c r="H507" i="11"/>
  <c r="H515" i="11"/>
  <c r="H523" i="11"/>
  <c r="H531" i="11"/>
  <c r="H539" i="11"/>
  <c r="H547" i="11"/>
  <c r="H555" i="11"/>
  <c r="H563" i="11"/>
  <c r="H571" i="11"/>
  <c r="H579" i="11"/>
  <c r="H587" i="11"/>
  <c r="H120" i="11"/>
  <c r="H240" i="11"/>
  <c r="H304" i="11"/>
  <c r="H368" i="11"/>
  <c r="H382" i="11"/>
  <c r="H400" i="11"/>
  <c r="H404" i="11"/>
  <c r="H414" i="11"/>
  <c r="H422" i="11"/>
  <c r="H430" i="11"/>
  <c r="H438" i="11"/>
  <c r="H446" i="11"/>
  <c r="H454" i="11"/>
  <c r="H462" i="11"/>
  <c r="H470" i="11"/>
  <c r="H478" i="11"/>
  <c r="H486" i="11"/>
  <c r="H494" i="11"/>
  <c r="H502" i="11"/>
  <c r="H510" i="11"/>
  <c r="H518" i="11"/>
  <c r="H526" i="11"/>
  <c r="H534" i="11"/>
  <c r="H542" i="11"/>
  <c r="H550" i="11"/>
  <c r="H558" i="11"/>
  <c r="H566" i="11"/>
  <c r="H574" i="11"/>
  <c r="H582" i="11"/>
  <c r="H590" i="11"/>
  <c r="H598" i="11"/>
  <c r="H606" i="11"/>
  <c r="H614" i="11"/>
  <c r="H622" i="11"/>
  <c r="H630" i="11"/>
  <c r="H638" i="11"/>
  <c r="H264" i="11"/>
  <c r="H328" i="11"/>
  <c r="H390" i="11"/>
  <c r="H396" i="11"/>
  <c r="H417" i="11"/>
  <c r="H425" i="11"/>
  <c r="H433" i="11"/>
  <c r="H441" i="11"/>
  <c r="H449" i="11"/>
  <c r="H457" i="11"/>
  <c r="H465" i="11"/>
  <c r="H473" i="11"/>
  <c r="H481" i="11"/>
  <c r="H489" i="11"/>
  <c r="H497" i="11"/>
  <c r="H505" i="11"/>
  <c r="H513" i="11"/>
  <c r="H521" i="11"/>
  <c r="H529" i="11"/>
  <c r="H537" i="11"/>
  <c r="H545" i="11"/>
  <c r="H553" i="11"/>
  <c r="H561" i="11"/>
  <c r="H569" i="11"/>
  <c r="H577" i="11"/>
  <c r="H585" i="11"/>
  <c r="H593" i="11"/>
  <c r="H601" i="11"/>
  <c r="H609" i="11"/>
  <c r="H617" i="11"/>
  <c r="H625" i="11"/>
  <c r="H633" i="11"/>
  <c r="H641" i="11"/>
  <c r="H649" i="11"/>
  <c r="H657" i="11"/>
  <c r="H665" i="11"/>
  <c r="H673" i="11"/>
  <c r="H681" i="11"/>
  <c r="H689" i="11"/>
  <c r="H697" i="11"/>
  <c r="H705" i="11"/>
  <c r="H713" i="11"/>
  <c r="H721" i="11"/>
  <c r="H729" i="11"/>
  <c r="H737" i="11"/>
  <c r="H745" i="11"/>
  <c r="H753" i="11"/>
  <c r="H761" i="11"/>
  <c r="H769" i="11"/>
  <c r="H56" i="11"/>
  <c r="H288" i="11"/>
  <c r="H352" i="11"/>
  <c r="H384" i="11"/>
  <c r="H409" i="11"/>
  <c r="H412" i="11"/>
  <c r="H420" i="11"/>
  <c r="H428" i="11"/>
  <c r="H436" i="11"/>
  <c r="H444" i="11"/>
  <c r="H452" i="11"/>
  <c r="H460" i="11"/>
  <c r="H468" i="11"/>
  <c r="H476" i="11"/>
  <c r="H484" i="11"/>
  <c r="H492" i="11"/>
  <c r="H500" i="11"/>
  <c r="H508" i="11"/>
  <c r="H516" i="11"/>
  <c r="H524" i="11"/>
  <c r="H532" i="11"/>
  <c r="H540" i="11"/>
  <c r="H548" i="11"/>
  <c r="H556" i="11"/>
  <c r="H564" i="11"/>
  <c r="H572" i="11"/>
  <c r="H580" i="11"/>
  <c r="H588" i="11"/>
  <c r="H596" i="11"/>
  <c r="H604" i="11"/>
  <c r="H612" i="11"/>
  <c r="H620" i="11"/>
  <c r="H628" i="11"/>
  <c r="H636" i="11"/>
  <c r="H644" i="11"/>
  <c r="H652" i="11"/>
  <c r="H660" i="11"/>
  <c r="H668" i="11"/>
  <c r="H676" i="11"/>
  <c r="H684" i="11"/>
  <c r="H692" i="11"/>
  <c r="H700" i="11"/>
  <c r="H708" i="11"/>
  <c r="H716" i="11"/>
  <c r="H724" i="11"/>
  <c r="H152" i="11"/>
  <c r="H224" i="11"/>
  <c r="H248" i="11"/>
  <c r="H312" i="11"/>
  <c r="H376" i="11"/>
  <c r="H392" i="11"/>
  <c r="H415" i="11"/>
  <c r="H423" i="11"/>
  <c r="H431" i="11"/>
  <c r="H439" i="11"/>
  <c r="H447" i="11"/>
  <c r="H455" i="11"/>
  <c r="H463" i="11"/>
  <c r="H471" i="11"/>
  <c r="H479" i="11"/>
  <c r="H487" i="11"/>
  <c r="H495" i="11"/>
  <c r="H503" i="11"/>
  <c r="H511" i="11"/>
  <c r="H519" i="11"/>
  <c r="H527" i="11"/>
  <c r="H535" i="11"/>
  <c r="H543" i="11"/>
  <c r="H551" i="11"/>
  <c r="H559" i="11"/>
  <c r="H567" i="11"/>
  <c r="H575" i="11"/>
  <c r="H583" i="11"/>
  <c r="H591" i="11"/>
  <c r="H599" i="11"/>
  <c r="H272" i="11"/>
  <c r="H336" i="11"/>
  <c r="H402" i="11"/>
  <c r="H406" i="11"/>
  <c r="H410" i="11"/>
  <c r="H418" i="11"/>
  <c r="H426" i="11"/>
  <c r="H434" i="11"/>
  <c r="H442" i="11"/>
  <c r="H450" i="11"/>
  <c r="H458" i="11"/>
  <c r="H466" i="11"/>
  <c r="H474" i="11"/>
  <c r="H482" i="11"/>
  <c r="H490" i="11"/>
  <c r="H498" i="11"/>
  <c r="H506" i="11"/>
  <c r="H514" i="11"/>
  <c r="H522" i="11"/>
  <c r="H530" i="11"/>
  <c r="H538" i="11"/>
  <c r="H546" i="11"/>
  <c r="H554" i="11"/>
  <c r="H562" i="11"/>
  <c r="H570" i="11"/>
  <c r="H578" i="11"/>
  <c r="H586" i="11"/>
  <c r="H594" i="11"/>
  <c r="H88" i="11"/>
  <c r="H360" i="11"/>
  <c r="H413" i="11"/>
  <c r="H477" i="11"/>
  <c r="H541" i="11"/>
  <c r="H605" i="11"/>
  <c r="H621" i="11"/>
  <c r="H637" i="11"/>
  <c r="H653" i="11"/>
  <c r="H667" i="11"/>
  <c r="H671" i="11"/>
  <c r="H685" i="11"/>
  <c r="H699" i="11"/>
  <c r="H703" i="11"/>
  <c r="H717" i="11"/>
  <c r="H731" i="11"/>
  <c r="H734" i="11"/>
  <c r="H776" i="11"/>
  <c r="H784" i="11"/>
  <c r="H792" i="11"/>
  <c r="H800" i="11"/>
  <c r="H808" i="11"/>
  <c r="H816" i="11"/>
  <c r="H824" i="11"/>
  <c r="H832" i="11"/>
  <c r="H840" i="11"/>
  <c r="H848" i="11"/>
  <c r="H856" i="11"/>
  <c r="H864" i="11"/>
  <c r="H872" i="11"/>
  <c r="H880" i="11"/>
  <c r="H888" i="11"/>
  <c r="H896" i="11"/>
  <c r="H904" i="11"/>
  <c r="H912" i="11"/>
  <c r="H920" i="11"/>
  <c r="H928" i="11"/>
  <c r="H437" i="11"/>
  <c r="H501" i="11"/>
  <c r="H565" i="11"/>
  <c r="H611" i="11"/>
  <c r="H627" i="11"/>
  <c r="H646" i="11"/>
  <c r="H650" i="11"/>
  <c r="H664" i="11"/>
  <c r="H678" i="11"/>
  <c r="H682" i="11"/>
  <c r="H696" i="11"/>
  <c r="H710" i="11"/>
  <c r="H714" i="11"/>
  <c r="H728" i="11"/>
  <c r="H756" i="11"/>
  <c r="H759" i="11"/>
  <c r="H762" i="11"/>
  <c r="H765" i="11"/>
  <c r="H768" i="11"/>
  <c r="H771" i="11"/>
  <c r="H779" i="11"/>
  <c r="H787" i="11"/>
  <c r="H795" i="11"/>
  <c r="H803" i="11"/>
  <c r="H811" i="11"/>
  <c r="H819" i="11"/>
  <c r="H827" i="11"/>
  <c r="H835" i="11"/>
  <c r="H843" i="11"/>
  <c r="H851" i="11"/>
  <c r="H859" i="11"/>
  <c r="H867" i="11"/>
  <c r="H875" i="11"/>
  <c r="H883" i="11"/>
  <c r="H891" i="11"/>
  <c r="H899" i="11"/>
  <c r="H232" i="11"/>
  <c r="H461" i="11"/>
  <c r="H525" i="11"/>
  <c r="H589" i="11"/>
  <c r="H607" i="11"/>
  <c r="H623" i="11"/>
  <c r="H639" i="11"/>
  <c r="H643" i="11"/>
  <c r="H647" i="11"/>
  <c r="H661" i="11"/>
  <c r="H675" i="11"/>
  <c r="H679" i="11"/>
  <c r="H693" i="11"/>
  <c r="H707" i="11"/>
  <c r="H711" i="11"/>
  <c r="H725" i="11"/>
  <c r="H732" i="11"/>
  <c r="H735" i="11"/>
  <c r="H738" i="11"/>
  <c r="H741" i="11"/>
  <c r="H744" i="11"/>
  <c r="H747" i="11"/>
  <c r="H750" i="11"/>
  <c r="H774" i="11"/>
  <c r="H782" i="11"/>
  <c r="H790" i="11"/>
  <c r="H798" i="11"/>
  <c r="H806" i="11"/>
  <c r="H814" i="11"/>
  <c r="H822" i="11"/>
  <c r="H830" i="11"/>
  <c r="H838" i="11"/>
  <c r="H846" i="11"/>
  <c r="H854" i="11"/>
  <c r="H862" i="11"/>
  <c r="H870" i="11"/>
  <c r="H878" i="11"/>
  <c r="H886" i="11"/>
  <c r="H894" i="11"/>
  <c r="H902" i="11"/>
  <c r="H910" i="11"/>
  <c r="H918" i="11"/>
  <c r="H926" i="11"/>
  <c r="H934" i="11"/>
  <c r="H942" i="11"/>
  <c r="H950" i="11"/>
  <c r="H958" i="11"/>
  <c r="H966" i="11"/>
  <c r="H974" i="11"/>
  <c r="H982" i="11"/>
  <c r="H990" i="11"/>
  <c r="H998" i="11"/>
  <c r="H1006" i="11"/>
  <c r="H1014" i="11"/>
  <c r="H1022" i="11"/>
  <c r="H1030" i="11"/>
  <c r="H1038" i="11"/>
  <c r="H1046" i="11"/>
  <c r="H1054" i="11"/>
  <c r="H1062" i="11"/>
  <c r="H1070" i="11"/>
  <c r="H421" i="11"/>
  <c r="H485" i="11"/>
  <c r="H549" i="11"/>
  <c r="H602" i="11"/>
  <c r="H618" i="11"/>
  <c r="H634" i="11"/>
  <c r="H654" i="11"/>
  <c r="H658" i="11"/>
  <c r="H672" i="11"/>
  <c r="H686" i="11"/>
  <c r="H690" i="11"/>
  <c r="H704" i="11"/>
  <c r="H718" i="11"/>
  <c r="H722" i="11"/>
  <c r="H777" i="11"/>
  <c r="H785" i="11"/>
  <c r="H793" i="11"/>
  <c r="H801" i="11"/>
  <c r="H809" i="11"/>
  <c r="H817" i="11"/>
  <c r="H825" i="11"/>
  <c r="H833" i="11"/>
  <c r="H841" i="11"/>
  <c r="H849" i="11"/>
  <c r="H857" i="11"/>
  <c r="H865" i="11"/>
  <c r="H873" i="11"/>
  <c r="H881" i="11"/>
  <c r="H889" i="11"/>
  <c r="H897" i="11"/>
  <c r="H905" i="11"/>
  <c r="H913" i="11"/>
  <c r="H921" i="11"/>
  <c r="H929" i="11"/>
  <c r="H937" i="11"/>
  <c r="H945" i="11"/>
  <c r="H953" i="11"/>
  <c r="H961" i="11"/>
  <c r="H969" i="11"/>
  <c r="H977" i="11"/>
  <c r="H985" i="11"/>
  <c r="H993" i="11"/>
  <c r="H1001" i="11"/>
  <c r="H1009" i="11"/>
  <c r="H1017" i="11"/>
  <c r="H1025" i="11"/>
  <c r="H1033" i="11"/>
  <c r="H1041" i="11"/>
  <c r="H1049" i="11"/>
  <c r="H1057" i="11"/>
  <c r="H1065" i="11"/>
  <c r="H398" i="11"/>
  <c r="H445" i="11"/>
  <c r="H509" i="11"/>
  <c r="H573" i="11"/>
  <c r="H613" i="11"/>
  <c r="H629" i="11"/>
  <c r="H651" i="11"/>
  <c r="H655" i="11"/>
  <c r="H669" i="11"/>
  <c r="H683" i="11"/>
  <c r="H687" i="11"/>
  <c r="H701" i="11"/>
  <c r="H715" i="11"/>
  <c r="H719" i="11"/>
  <c r="H748" i="11"/>
  <c r="H751" i="11"/>
  <c r="H754" i="11"/>
  <c r="H757" i="11"/>
  <c r="H760" i="11"/>
  <c r="H763" i="11"/>
  <c r="H766" i="11"/>
  <c r="H772" i="11"/>
  <c r="H780" i="11"/>
  <c r="H788" i="11"/>
  <c r="H796" i="11"/>
  <c r="H804" i="11"/>
  <c r="H812" i="11"/>
  <c r="H820" i="11"/>
  <c r="H828" i="11"/>
  <c r="H836" i="11"/>
  <c r="H844" i="11"/>
  <c r="H852" i="11"/>
  <c r="H860" i="11"/>
  <c r="H868" i="11"/>
  <c r="H876" i="11"/>
  <c r="H884" i="11"/>
  <c r="H892" i="11"/>
  <c r="H900" i="11"/>
  <c r="H908" i="11"/>
  <c r="H916" i="11"/>
  <c r="H924" i="11"/>
  <c r="H932" i="11"/>
  <c r="H940" i="11"/>
  <c r="H948" i="11"/>
  <c r="H956" i="11"/>
  <c r="H964" i="11"/>
  <c r="H972" i="11"/>
  <c r="H980" i="11"/>
  <c r="H296" i="11"/>
  <c r="H469" i="11"/>
  <c r="H533" i="11"/>
  <c r="H595" i="11"/>
  <c r="H603" i="11"/>
  <c r="H619" i="11"/>
  <c r="H635" i="11"/>
  <c r="H648" i="11"/>
  <c r="H662" i="11"/>
  <c r="H666" i="11"/>
  <c r="H680" i="11"/>
  <c r="H694" i="11"/>
  <c r="H698" i="11"/>
  <c r="H712" i="11"/>
  <c r="H726" i="11"/>
  <c r="H730" i="11"/>
  <c r="H733" i="11"/>
  <c r="H736" i="11"/>
  <c r="H739" i="11"/>
  <c r="H742" i="11"/>
  <c r="H775" i="11"/>
  <c r="H783" i="11"/>
  <c r="H791" i="11"/>
  <c r="H799" i="11"/>
  <c r="H807" i="11"/>
  <c r="H815" i="11"/>
  <c r="H823" i="11"/>
  <c r="H831" i="11"/>
  <c r="H839" i="11"/>
  <c r="H847" i="11"/>
  <c r="H855" i="11"/>
  <c r="H863" i="11"/>
  <c r="H871" i="11"/>
  <c r="H879" i="11"/>
  <c r="H887" i="11"/>
  <c r="H895" i="11"/>
  <c r="H429" i="11"/>
  <c r="H493" i="11"/>
  <c r="H557" i="11"/>
  <c r="H597" i="11"/>
  <c r="H615" i="11"/>
  <c r="H631" i="11"/>
  <c r="H645" i="11"/>
  <c r="H659" i="11"/>
  <c r="H663" i="11"/>
  <c r="H677" i="11"/>
  <c r="H691" i="11"/>
  <c r="H695" i="11"/>
  <c r="H709" i="11"/>
  <c r="H723" i="11"/>
  <c r="H727" i="11"/>
  <c r="H764" i="11"/>
  <c r="H767" i="11"/>
  <c r="H770" i="11"/>
  <c r="H778" i="11"/>
  <c r="H786" i="11"/>
  <c r="H794" i="11"/>
  <c r="H802" i="11"/>
  <c r="H810" i="11"/>
  <c r="H818" i="11"/>
  <c r="H826" i="11"/>
  <c r="H834" i="11"/>
  <c r="H842" i="11"/>
  <c r="H850" i="11"/>
  <c r="H858" i="11"/>
  <c r="H866" i="11"/>
  <c r="H874" i="11"/>
  <c r="H882" i="11"/>
  <c r="H890" i="11"/>
  <c r="H898" i="11"/>
  <c r="H453" i="11"/>
  <c r="H517" i="11"/>
  <c r="H656" i="11"/>
  <c r="H740" i="11"/>
  <c r="H829" i="11"/>
  <c r="H893" i="11"/>
  <c r="H915" i="11"/>
  <c r="H931" i="11"/>
  <c r="H944" i="11"/>
  <c r="H957" i="11"/>
  <c r="H970" i="11"/>
  <c r="H983" i="11"/>
  <c r="H994" i="11"/>
  <c r="H1008" i="11"/>
  <c r="H1012" i="11"/>
  <c r="H1026" i="11"/>
  <c r="H1040" i="11"/>
  <c r="H1044" i="11"/>
  <c r="H1058" i="11"/>
  <c r="H1072" i="11"/>
  <c r="H1080" i="11"/>
  <c r="H1088" i="11"/>
  <c r="H1096" i="11"/>
  <c r="H1104" i="11"/>
  <c r="H1112" i="11"/>
  <c r="H1120" i="11"/>
  <c r="H1128" i="11"/>
  <c r="H1136" i="11"/>
  <c r="H1144" i="11"/>
  <c r="H1152" i="11"/>
  <c r="H1160" i="11"/>
  <c r="H1168" i="11"/>
  <c r="H1176" i="11"/>
  <c r="H1184" i="11"/>
  <c r="H1192" i="11"/>
  <c r="H1200" i="11"/>
  <c r="H1208" i="11"/>
  <c r="H1216" i="11"/>
  <c r="H1224" i="11"/>
  <c r="H1232" i="11"/>
  <c r="H626" i="11"/>
  <c r="H688" i="11"/>
  <c r="H743" i="11"/>
  <c r="H789" i="11"/>
  <c r="H853" i="11"/>
  <c r="H911" i="11"/>
  <c r="H927" i="11"/>
  <c r="H936" i="11"/>
  <c r="H949" i="11"/>
  <c r="H962" i="11"/>
  <c r="H975" i="11"/>
  <c r="H987" i="11"/>
  <c r="H991" i="11"/>
  <c r="H1005" i="11"/>
  <c r="H1019" i="11"/>
  <c r="H1023" i="11"/>
  <c r="H1037" i="11"/>
  <c r="H1051" i="11"/>
  <c r="H1055" i="11"/>
  <c r="H1069" i="11"/>
  <c r="H1075" i="11"/>
  <c r="H1083" i="11"/>
  <c r="H1091" i="11"/>
  <c r="H1099" i="11"/>
  <c r="H1107" i="11"/>
  <c r="H1115" i="11"/>
  <c r="H1123" i="11"/>
  <c r="H1131" i="11"/>
  <c r="H1139" i="11"/>
  <c r="H1147" i="11"/>
  <c r="H1155" i="11"/>
  <c r="H1163" i="11"/>
  <c r="H1171" i="11"/>
  <c r="H1179" i="11"/>
  <c r="H1187" i="11"/>
  <c r="H1195" i="11"/>
  <c r="H1203" i="11"/>
  <c r="H1211" i="11"/>
  <c r="H1219" i="11"/>
  <c r="H1227" i="11"/>
  <c r="H720" i="11"/>
  <c r="H746" i="11"/>
  <c r="H813" i="11"/>
  <c r="H877" i="11"/>
  <c r="H906" i="11"/>
  <c r="H922" i="11"/>
  <c r="H941" i="11"/>
  <c r="H954" i="11"/>
  <c r="H967" i="11"/>
  <c r="H979" i="11"/>
  <c r="H988" i="11"/>
  <c r="H1002" i="11"/>
  <c r="H1016" i="11"/>
  <c r="H1020" i="11"/>
  <c r="H1034" i="11"/>
  <c r="H1048" i="11"/>
  <c r="H1052" i="11"/>
  <c r="H1066" i="11"/>
  <c r="H1078" i="11"/>
  <c r="H1086" i="11"/>
  <c r="H1094" i="11"/>
  <c r="H1102" i="11"/>
  <c r="H1110" i="11"/>
  <c r="H1118" i="11"/>
  <c r="H1126" i="11"/>
  <c r="H1134" i="11"/>
  <c r="H1142" i="11"/>
  <c r="H1150" i="11"/>
  <c r="H1158" i="11"/>
  <c r="H1166" i="11"/>
  <c r="H1174" i="11"/>
  <c r="H1182" i="11"/>
  <c r="H1190" i="11"/>
  <c r="H1198" i="11"/>
  <c r="H1206" i="11"/>
  <c r="H1214" i="11"/>
  <c r="H1222" i="11"/>
  <c r="H1230" i="11"/>
  <c r="H581" i="11"/>
  <c r="H749" i="11"/>
  <c r="H773" i="11"/>
  <c r="H837" i="11"/>
  <c r="H917" i="11"/>
  <c r="H933" i="11"/>
  <c r="H946" i="11"/>
  <c r="H959" i="11"/>
  <c r="H971" i="11"/>
  <c r="H984" i="11"/>
  <c r="H995" i="11"/>
  <c r="H999" i="11"/>
  <c r="H1013" i="11"/>
  <c r="H1027" i="11"/>
  <c r="H1031" i="11"/>
  <c r="H1045" i="11"/>
  <c r="H1059" i="11"/>
  <c r="H1063" i="11"/>
  <c r="H1073" i="11"/>
  <c r="H1081" i="11"/>
  <c r="H1089" i="11"/>
  <c r="H1097" i="11"/>
  <c r="H1105" i="11"/>
  <c r="H1113" i="11"/>
  <c r="H1121" i="11"/>
  <c r="H1129" i="11"/>
  <c r="H1137" i="11"/>
  <c r="H1145" i="11"/>
  <c r="H1153" i="11"/>
  <c r="H1161" i="11"/>
  <c r="H1169" i="11"/>
  <c r="H1177" i="11"/>
  <c r="H1185" i="11"/>
  <c r="H1193" i="11"/>
  <c r="H1201" i="11"/>
  <c r="H1209" i="11"/>
  <c r="H1217" i="11"/>
  <c r="H1225" i="11"/>
  <c r="H1233" i="11"/>
  <c r="H642" i="11"/>
  <c r="H670" i="11"/>
  <c r="H752" i="11"/>
  <c r="H797" i="11"/>
  <c r="H861" i="11"/>
  <c r="H901" i="11"/>
  <c r="H907" i="11"/>
  <c r="H923" i="11"/>
  <c r="H938" i="11"/>
  <c r="H951" i="11"/>
  <c r="H963" i="11"/>
  <c r="H976" i="11"/>
  <c r="H992" i="11"/>
  <c r="H996" i="11"/>
  <c r="H1010" i="11"/>
  <c r="H1024" i="11"/>
  <c r="H1028" i="11"/>
  <c r="H1042" i="11"/>
  <c r="H1056" i="11"/>
  <c r="H1060" i="11"/>
  <c r="H1076" i="11"/>
  <c r="H1084" i="11"/>
  <c r="H1092" i="11"/>
  <c r="H1100" i="11"/>
  <c r="H1108" i="11"/>
  <c r="H1116" i="11"/>
  <c r="H1124" i="11"/>
  <c r="H1132" i="11"/>
  <c r="H1140" i="11"/>
  <c r="H1148" i="11"/>
  <c r="H1156" i="11"/>
  <c r="H1164" i="11"/>
  <c r="H1172" i="11"/>
  <c r="H1180" i="11"/>
  <c r="H1188" i="11"/>
  <c r="H1196" i="11"/>
  <c r="H1204" i="11"/>
  <c r="H1212" i="11"/>
  <c r="H1220" i="11"/>
  <c r="H1228" i="11"/>
  <c r="H674" i="11"/>
  <c r="H702" i="11"/>
  <c r="H755" i="11"/>
  <c r="H821" i="11"/>
  <c r="H885" i="11"/>
  <c r="H903" i="11"/>
  <c r="H919" i="11"/>
  <c r="H943" i="11"/>
  <c r="H955" i="11"/>
  <c r="H968" i="11"/>
  <c r="H981" i="11"/>
  <c r="H989" i="11"/>
  <c r="H1003" i="11"/>
  <c r="H1007" i="11"/>
  <c r="H1021" i="11"/>
  <c r="H1035" i="11"/>
  <c r="H1039" i="11"/>
  <c r="H1053" i="11"/>
  <c r="H1067" i="11"/>
  <c r="H1071" i="11"/>
  <c r="H1079" i="11"/>
  <c r="H1087" i="11"/>
  <c r="H1095" i="11"/>
  <c r="H1103" i="11"/>
  <c r="H1111" i="11"/>
  <c r="H1119" i="11"/>
  <c r="H1127" i="11"/>
  <c r="H1135" i="11"/>
  <c r="H1143" i="11"/>
  <c r="H1151" i="11"/>
  <c r="H1159" i="11"/>
  <c r="H1167" i="11"/>
  <c r="H1175" i="11"/>
  <c r="H1183" i="11"/>
  <c r="H1191" i="11"/>
  <c r="H1199" i="11"/>
  <c r="H1207" i="11"/>
  <c r="H1215" i="11"/>
  <c r="H1223" i="11"/>
  <c r="H1231" i="11"/>
  <c r="H610" i="11"/>
  <c r="H706" i="11"/>
  <c r="H758" i="11"/>
  <c r="H781" i="11"/>
  <c r="H845" i="11"/>
  <c r="H914" i="11"/>
  <c r="H930" i="11"/>
  <c r="H935" i="11"/>
  <c r="H947" i="11"/>
  <c r="H960" i="11"/>
  <c r="H973" i="11"/>
  <c r="H986" i="11"/>
  <c r="H1000" i="11"/>
  <c r="H1004" i="11"/>
  <c r="H1018" i="11"/>
  <c r="H1032" i="11"/>
  <c r="H1036" i="11"/>
  <c r="H1050" i="11"/>
  <c r="H1064" i="11"/>
  <c r="H1068" i="11"/>
  <c r="H1074" i="11"/>
  <c r="H1082" i="11"/>
  <c r="H1090" i="11"/>
  <c r="H1098" i="11"/>
  <c r="H1106" i="11"/>
  <c r="H1114" i="11"/>
  <c r="H1122" i="11"/>
  <c r="H1130" i="11"/>
  <c r="H1138" i="11"/>
  <c r="H1146" i="11"/>
  <c r="H1154" i="11"/>
  <c r="H1162" i="11"/>
  <c r="H1170" i="11"/>
  <c r="H1178" i="11"/>
  <c r="H1186" i="11"/>
  <c r="H1194" i="11"/>
  <c r="H1202" i="11"/>
  <c r="H1210" i="11"/>
  <c r="H1218" i="11"/>
  <c r="H1226" i="11"/>
  <c r="H1234" i="11"/>
  <c r="F1230" i="11"/>
  <c r="F1222" i="11"/>
  <c r="F1214" i="11"/>
  <c r="F1206" i="11"/>
  <c r="F1198" i="11"/>
  <c r="F1190" i="11"/>
  <c r="F1182" i="11"/>
  <c r="F1174" i="11"/>
  <c r="F1166" i="11"/>
  <c r="F1158" i="11"/>
  <c r="F1150" i="11"/>
  <c r="F1142" i="11"/>
  <c r="F1134" i="11"/>
  <c r="F1126" i="11"/>
  <c r="F1118" i="11"/>
  <c r="F1110" i="11"/>
  <c r="F1102" i="11"/>
  <c r="F1094" i="11"/>
  <c r="F1086" i="11"/>
  <c r="F1078" i="11"/>
  <c r="F1070" i="11"/>
  <c r="F1062" i="11"/>
  <c r="F1054" i="11"/>
  <c r="F1046" i="11"/>
  <c r="F1038" i="11"/>
  <c r="F1030" i="11"/>
  <c r="F1022" i="11"/>
  <c r="F1014" i="11"/>
  <c r="F1006" i="11"/>
  <c r="F998" i="11"/>
  <c r="F990" i="11"/>
  <c r="F982" i="11"/>
  <c r="F974" i="11"/>
  <c r="F966" i="11"/>
  <c r="F958" i="11"/>
  <c r="F950" i="11"/>
  <c r="F942" i="11"/>
  <c r="F934" i="11"/>
  <c r="F926" i="11"/>
  <c r="F918" i="11"/>
  <c r="F910" i="11"/>
  <c r="F902" i="11"/>
  <c r="F894" i="11"/>
  <c r="F886" i="11"/>
  <c r="F878" i="11"/>
  <c r="F870" i="11"/>
  <c r="F862" i="11"/>
  <c r="F854" i="11"/>
  <c r="F846" i="11"/>
  <c r="F838" i="11"/>
  <c r="F830" i="11"/>
  <c r="F822" i="11"/>
  <c r="F814" i="11"/>
  <c r="F806" i="11"/>
  <c r="F798" i="11"/>
  <c r="F790" i="11"/>
  <c r="F782" i="11"/>
  <c r="F774" i="11"/>
  <c r="F766" i="11"/>
  <c r="F758" i="11"/>
  <c r="F750" i="11"/>
  <c r="F742" i="11"/>
  <c r="F734" i="11"/>
  <c r="F726" i="11"/>
  <c r="F718" i="11"/>
  <c r="F710" i="11"/>
  <c r="F702" i="11"/>
  <c r="F694" i="11"/>
  <c r="F686" i="11"/>
  <c r="F678" i="11"/>
  <c r="F670" i="11"/>
  <c r="F662" i="11"/>
  <c r="F654" i="11"/>
  <c r="F646" i="11"/>
  <c r="F638" i="11"/>
  <c r="F630" i="11"/>
  <c r="F622" i="11"/>
  <c r="F614" i="11"/>
  <c r="F606" i="11"/>
  <c r="F598" i="11"/>
  <c r="F590" i="11"/>
  <c r="F582" i="11"/>
  <c r="F573" i="11"/>
  <c r="F564" i="11"/>
  <c r="F555" i="11"/>
  <c r="F546" i="11"/>
  <c r="F537" i="11"/>
  <c r="F528" i="11"/>
  <c r="F519" i="11"/>
  <c r="F509" i="11"/>
  <c r="F500" i="11"/>
  <c r="F491" i="11"/>
  <c r="F482" i="11"/>
  <c r="F473" i="11"/>
  <c r="F464" i="11"/>
  <c r="F455" i="11"/>
  <c r="F445" i="11"/>
  <c r="F436" i="11"/>
  <c r="F426" i="11"/>
  <c r="F412" i="11"/>
  <c r="F401" i="11"/>
  <c r="F387" i="11"/>
  <c r="F376" i="11"/>
  <c r="F362" i="11"/>
  <c r="F348" i="11"/>
  <c r="F337" i="11"/>
  <c r="F323" i="11"/>
  <c r="F312" i="11"/>
  <c r="F298" i="11"/>
  <c r="F284" i="11"/>
  <c r="F273" i="11"/>
  <c r="F259" i="11"/>
  <c r="F244" i="11"/>
  <c r="F228" i="11"/>
  <c r="F212" i="11"/>
  <c r="F196" i="11"/>
  <c r="F180" i="11"/>
  <c r="F155" i="11"/>
  <c r="F107" i="11"/>
  <c r="F43" i="11"/>
  <c r="I1226" i="11"/>
  <c r="H1205" i="11"/>
  <c r="G1184" i="11"/>
  <c r="I1162" i="11"/>
  <c r="H1141" i="11"/>
  <c r="G1120" i="11"/>
  <c r="I1098" i="11"/>
  <c r="H1077" i="11"/>
  <c r="I1050" i="11"/>
  <c r="G1022" i="11"/>
  <c r="G994" i="11"/>
  <c r="I960" i="11"/>
  <c r="H925" i="11"/>
  <c r="I826" i="11"/>
  <c r="I615" i="11"/>
  <c r="H24" i="12"/>
  <c r="J11" i="12"/>
  <c r="F54" i="9" l="1"/>
  <c r="L10" i="10"/>
  <c r="L11" i="10" s="1"/>
  <c r="D10" i="10" s="1"/>
  <c r="E7" i="10"/>
  <c r="D12" i="10" s="1"/>
  <c r="D13" i="10" s="1"/>
  <c r="D14" i="10" s="1"/>
  <c r="F55" i="9" l="1"/>
  <c r="F56" i="9" s="1"/>
  <c r="E55" i="9"/>
  <c r="E56" i="9" s="1"/>
  <c r="E54" i="9"/>
  <c r="F53" i="9"/>
  <c r="E53" i="9"/>
  <c r="K49" i="9"/>
  <c r="H47" i="9"/>
  <c r="F22" i="9"/>
  <c r="F21" i="9"/>
  <c r="F20" i="9"/>
  <c r="E36" i="9" s="1"/>
  <c r="G29" i="9" l="1"/>
  <c r="G28" i="9"/>
  <c r="G25" i="9"/>
  <c r="G30" i="9"/>
  <c r="G27" i="9"/>
  <c r="G26" i="9"/>
  <c r="AE20" i="8" l="1"/>
  <c r="AF21" i="8"/>
  <c r="AE21" i="8"/>
  <c r="AF20" i="8"/>
  <c r="AG9" i="8"/>
  <c r="AF15" i="8"/>
  <c r="AF14" i="8"/>
  <c r="AG8" i="8"/>
  <c r="AF9" i="8"/>
  <c r="AE9" i="8"/>
  <c r="AF8" i="8"/>
  <c r="W14" i="8"/>
  <c r="V14" i="8"/>
  <c r="W20" i="8"/>
  <c r="V8" i="8"/>
  <c r="AE8" i="8"/>
  <c r="AG2" i="8"/>
  <c r="AJ22" i="8"/>
  <c r="AJ16" i="8"/>
  <c r="AE15" i="8"/>
  <c r="AJ10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8" i="8"/>
  <c r="AA22" i="8"/>
  <c r="AA16" i="8"/>
  <c r="AA10" i="8"/>
  <c r="AG20" i="8" l="1"/>
  <c r="AE24" i="8" s="1"/>
  <c r="AG21" i="8"/>
  <c r="AE26" i="8" s="1"/>
  <c r="AE27" i="8" s="1"/>
  <c r="AG15" i="8"/>
  <c r="AE14" i="8"/>
  <c r="AG14" i="8" s="1"/>
  <c r="O14" i="8" l="1"/>
  <c r="O20" i="8"/>
  <c r="M24" i="8" s="1"/>
  <c r="R22" i="8"/>
  <c r="R16" i="8"/>
  <c r="R10" i="8"/>
  <c r="H1239" i="8"/>
  <c r="H1238" i="8"/>
  <c r="H1237" i="8"/>
  <c r="H1236" i="8"/>
  <c r="H1235" i="8"/>
  <c r="H1234" i="8"/>
  <c r="H1233" i="8"/>
  <c r="H1232" i="8"/>
  <c r="H1231" i="8"/>
  <c r="H1230" i="8"/>
  <c r="H1229" i="8"/>
  <c r="H1228" i="8"/>
  <c r="H1227" i="8"/>
  <c r="H1226" i="8"/>
  <c r="H1225" i="8"/>
  <c r="H1224" i="8"/>
  <c r="H1223" i="8"/>
  <c r="H1222" i="8"/>
  <c r="H1221" i="8"/>
  <c r="H1220" i="8"/>
  <c r="H1219" i="8"/>
  <c r="H1218" i="8"/>
  <c r="H1217" i="8"/>
  <c r="H1216" i="8"/>
  <c r="H1215" i="8"/>
  <c r="H1214" i="8"/>
  <c r="H1213" i="8"/>
  <c r="H1212" i="8"/>
  <c r="H1211" i="8"/>
  <c r="H1210" i="8"/>
  <c r="H1209" i="8"/>
  <c r="H1208" i="8"/>
  <c r="H1207" i="8"/>
  <c r="H1206" i="8"/>
  <c r="H1205" i="8"/>
  <c r="H1204" i="8"/>
  <c r="H1203" i="8"/>
  <c r="H1202" i="8"/>
  <c r="H1201" i="8"/>
  <c r="H1200" i="8"/>
  <c r="H1199" i="8"/>
  <c r="H1198" i="8"/>
  <c r="H1197" i="8"/>
  <c r="H1196" i="8"/>
  <c r="H1195" i="8"/>
  <c r="H1194" i="8"/>
  <c r="H1193" i="8"/>
  <c r="H1192" i="8"/>
  <c r="H1191" i="8"/>
  <c r="H1190" i="8"/>
  <c r="H1189" i="8"/>
  <c r="H1188" i="8"/>
  <c r="H1187" i="8"/>
  <c r="H1186" i="8"/>
  <c r="H1185" i="8"/>
  <c r="H1184" i="8"/>
  <c r="H1183" i="8"/>
  <c r="H1182" i="8"/>
  <c r="H1181" i="8"/>
  <c r="H1180" i="8"/>
  <c r="H1179" i="8"/>
  <c r="H1178" i="8"/>
  <c r="H1177" i="8"/>
  <c r="H1176" i="8"/>
  <c r="H1175" i="8"/>
  <c r="H1174" i="8"/>
  <c r="H1173" i="8"/>
  <c r="H1172" i="8"/>
  <c r="H1171" i="8"/>
  <c r="H1170" i="8"/>
  <c r="H1169" i="8"/>
  <c r="H1168" i="8"/>
  <c r="H1167" i="8"/>
  <c r="H1166" i="8"/>
  <c r="H1165" i="8"/>
  <c r="H1164" i="8"/>
  <c r="H1163" i="8"/>
  <c r="H1162" i="8"/>
  <c r="H1161" i="8"/>
  <c r="H1160" i="8"/>
  <c r="H1159" i="8"/>
  <c r="H1158" i="8"/>
  <c r="H1157" i="8"/>
  <c r="H1156" i="8"/>
  <c r="H1155" i="8"/>
  <c r="H1154" i="8"/>
  <c r="H1153" i="8"/>
  <c r="H1152" i="8"/>
  <c r="H1151" i="8"/>
  <c r="H1150" i="8"/>
  <c r="H1149" i="8"/>
  <c r="H1148" i="8"/>
  <c r="H1147" i="8"/>
  <c r="H1146" i="8"/>
  <c r="H1145" i="8"/>
  <c r="H1144" i="8"/>
  <c r="H1143" i="8"/>
  <c r="H1142" i="8"/>
  <c r="H1141" i="8"/>
  <c r="H1140" i="8"/>
  <c r="H1139" i="8"/>
  <c r="H1138" i="8"/>
  <c r="H1137" i="8"/>
  <c r="H1136" i="8"/>
  <c r="H1135" i="8"/>
  <c r="H1134" i="8"/>
  <c r="H1133" i="8"/>
  <c r="H1132" i="8"/>
  <c r="H1131" i="8"/>
  <c r="H1130" i="8"/>
  <c r="H1129" i="8"/>
  <c r="H1128" i="8"/>
  <c r="H1127" i="8"/>
  <c r="H1126" i="8"/>
  <c r="H1125" i="8"/>
  <c r="H1124" i="8"/>
  <c r="H1123" i="8"/>
  <c r="H1122" i="8"/>
  <c r="H1121" i="8"/>
  <c r="H1120" i="8"/>
  <c r="H1119" i="8"/>
  <c r="H1118" i="8"/>
  <c r="H1117" i="8"/>
  <c r="H1116" i="8"/>
  <c r="H1115" i="8"/>
  <c r="H1114" i="8"/>
  <c r="H1113" i="8"/>
  <c r="H1112" i="8"/>
  <c r="H1111" i="8"/>
  <c r="H1110" i="8"/>
  <c r="H1109" i="8"/>
  <c r="H1108" i="8"/>
  <c r="H1107" i="8"/>
  <c r="H1106" i="8"/>
  <c r="H1105" i="8"/>
  <c r="H1104" i="8"/>
  <c r="H1103" i="8"/>
  <c r="H1102" i="8"/>
  <c r="H1101" i="8"/>
  <c r="H1100" i="8"/>
  <c r="H1099" i="8"/>
  <c r="H1098" i="8"/>
  <c r="H1097" i="8"/>
  <c r="H1096" i="8"/>
  <c r="H1095" i="8"/>
  <c r="H1094" i="8"/>
  <c r="H1093" i="8"/>
  <c r="H1092" i="8"/>
  <c r="H1091" i="8"/>
  <c r="H1090" i="8"/>
  <c r="H1089" i="8"/>
  <c r="H1088" i="8"/>
  <c r="H1087" i="8"/>
  <c r="H1086" i="8"/>
  <c r="H1085" i="8"/>
  <c r="H1084" i="8"/>
  <c r="H1083" i="8"/>
  <c r="H1082" i="8"/>
  <c r="H1081" i="8"/>
  <c r="H1080" i="8"/>
  <c r="H1079" i="8"/>
  <c r="H1078" i="8"/>
  <c r="H1077" i="8"/>
  <c r="H1076" i="8"/>
  <c r="H1075" i="8"/>
  <c r="H1074" i="8"/>
  <c r="H1073" i="8"/>
  <c r="H1072" i="8"/>
  <c r="H1071" i="8"/>
  <c r="H1070" i="8"/>
  <c r="H1069" i="8"/>
  <c r="H1068" i="8"/>
  <c r="H1067" i="8"/>
  <c r="H1066" i="8"/>
  <c r="H1065" i="8"/>
  <c r="H1064" i="8"/>
  <c r="H1063" i="8"/>
  <c r="H1062" i="8"/>
  <c r="H1061" i="8"/>
  <c r="H1060" i="8"/>
  <c r="H1059" i="8"/>
  <c r="H1058" i="8"/>
  <c r="H1057" i="8"/>
  <c r="H1056" i="8"/>
  <c r="H1055" i="8"/>
  <c r="H1054" i="8"/>
  <c r="H1053" i="8"/>
  <c r="H1052" i="8"/>
  <c r="H1051" i="8"/>
  <c r="H1050" i="8"/>
  <c r="H1049" i="8"/>
  <c r="H1048" i="8"/>
  <c r="H1047" i="8"/>
  <c r="H1046" i="8"/>
  <c r="H1045" i="8"/>
  <c r="H1044" i="8"/>
  <c r="H1043" i="8"/>
  <c r="H1042" i="8"/>
  <c r="H1041" i="8"/>
  <c r="H1040" i="8"/>
  <c r="H1039" i="8"/>
  <c r="H1038" i="8"/>
  <c r="H1037" i="8"/>
  <c r="H1036" i="8"/>
  <c r="H1035" i="8"/>
  <c r="H1034" i="8"/>
  <c r="H1033" i="8"/>
  <c r="H1032" i="8"/>
  <c r="H1031" i="8"/>
  <c r="H1030" i="8"/>
  <c r="H1029" i="8"/>
  <c r="H1028" i="8"/>
  <c r="H1027" i="8"/>
  <c r="H1026" i="8"/>
  <c r="H1025" i="8"/>
  <c r="H1024" i="8"/>
  <c r="H1023" i="8"/>
  <c r="H1022" i="8"/>
  <c r="H1021" i="8"/>
  <c r="H1020" i="8"/>
  <c r="H1019" i="8"/>
  <c r="H1018" i="8"/>
  <c r="H1017" i="8"/>
  <c r="H1016" i="8"/>
  <c r="H1015" i="8"/>
  <c r="H1014" i="8"/>
  <c r="H1013" i="8"/>
  <c r="H1012" i="8"/>
  <c r="H1011" i="8"/>
  <c r="H1010" i="8"/>
  <c r="H1009" i="8"/>
  <c r="H1008" i="8"/>
  <c r="H1007" i="8"/>
  <c r="H1006" i="8"/>
  <c r="H1005" i="8"/>
  <c r="H1004" i="8"/>
  <c r="H1003" i="8"/>
  <c r="H1002" i="8"/>
  <c r="H1001" i="8"/>
  <c r="H1000" i="8"/>
  <c r="H999" i="8"/>
  <c r="H998" i="8"/>
  <c r="H997" i="8"/>
  <c r="H996" i="8"/>
  <c r="H995" i="8"/>
  <c r="H994" i="8"/>
  <c r="H993" i="8"/>
  <c r="H992" i="8"/>
  <c r="H991" i="8"/>
  <c r="H990" i="8"/>
  <c r="H989" i="8"/>
  <c r="H988" i="8"/>
  <c r="H987" i="8"/>
  <c r="H986" i="8"/>
  <c r="H985" i="8"/>
  <c r="H984" i="8"/>
  <c r="H983" i="8"/>
  <c r="H982" i="8"/>
  <c r="H981" i="8"/>
  <c r="H980" i="8"/>
  <c r="H979" i="8"/>
  <c r="H978" i="8"/>
  <c r="H977" i="8"/>
  <c r="H976" i="8"/>
  <c r="H975" i="8"/>
  <c r="H974" i="8"/>
  <c r="H973" i="8"/>
  <c r="H972" i="8"/>
  <c r="H971" i="8"/>
  <c r="H970" i="8"/>
  <c r="H969" i="8"/>
  <c r="H968" i="8"/>
  <c r="H967" i="8"/>
  <c r="H966" i="8"/>
  <c r="H965" i="8"/>
  <c r="H964" i="8"/>
  <c r="H963" i="8"/>
  <c r="H962" i="8"/>
  <c r="H961" i="8"/>
  <c r="H960" i="8"/>
  <c r="H959" i="8"/>
  <c r="H958" i="8"/>
  <c r="H957" i="8"/>
  <c r="H956" i="8"/>
  <c r="H955" i="8"/>
  <c r="H954" i="8"/>
  <c r="H953" i="8"/>
  <c r="H952" i="8"/>
  <c r="H951" i="8"/>
  <c r="H950" i="8"/>
  <c r="H949" i="8"/>
  <c r="H948" i="8"/>
  <c r="H947" i="8"/>
  <c r="H946" i="8"/>
  <c r="H945" i="8"/>
  <c r="H944" i="8"/>
  <c r="H943" i="8"/>
  <c r="H942" i="8"/>
  <c r="H941" i="8"/>
  <c r="H940" i="8"/>
  <c r="H939" i="8"/>
  <c r="H938" i="8"/>
  <c r="H937" i="8"/>
  <c r="H936" i="8"/>
  <c r="H935" i="8"/>
  <c r="H934" i="8"/>
  <c r="H933" i="8"/>
  <c r="H932" i="8"/>
  <c r="H931" i="8"/>
  <c r="H930" i="8"/>
  <c r="H929" i="8"/>
  <c r="H928" i="8"/>
  <c r="H927" i="8"/>
  <c r="H926" i="8"/>
  <c r="H925" i="8"/>
  <c r="H924" i="8"/>
  <c r="H923" i="8"/>
  <c r="H922" i="8"/>
  <c r="H921" i="8"/>
  <c r="H920" i="8"/>
  <c r="H919" i="8"/>
  <c r="H918" i="8"/>
  <c r="H917" i="8"/>
  <c r="H916" i="8"/>
  <c r="H915" i="8"/>
  <c r="H914" i="8"/>
  <c r="H913" i="8"/>
  <c r="H912" i="8"/>
  <c r="H911" i="8"/>
  <c r="H910" i="8"/>
  <c r="H909" i="8"/>
  <c r="H908" i="8"/>
  <c r="H907" i="8"/>
  <c r="H906" i="8"/>
  <c r="H905" i="8"/>
  <c r="H904" i="8"/>
  <c r="H903" i="8"/>
  <c r="H902" i="8"/>
  <c r="H901" i="8"/>
  <c r="H900" i="8"/>
  <c r="H899" i="8"/>
  <c r="H898" i="8"/>
  <c r="H897" i="8"/>
  <c r="H896" i="8"/>
  <c r="H895" i="8"/>
  <c r="H894" i="8"/>
  <c r="H893" i="8"/>
  <c r="H892" i="8"/>
  <c r="H891" i="8"/>
  <c r="H890" i="8"/>
  <c r="H889" i="8"/>
  <c r="H888" i="8"/>
  <c r="H887" i="8"/>
  <c r="H886" i="8"/>
  <c r="H885" i="8"/>
  <c r="H884" i="8"/>
  <c r="H883" i="8"/>
  <c r="H882" i="8"/>
  <c r="H881" i="8"/>
  <c r="H880" i="8"/>
  <c r="H879" i="8"/>
  <c r="H878" i="8"/>
  <c r="H877" i="8"/>
  <c r="H876" i="8"/>
  <c r="H875" i="8"/>
  <c r="H874" i="8"/>
  <c r="H873" i="8"/>
  <c r="H872" i="8"/>
  <c r="H871" i="8"/>
  <c r="H870" i="8"/>
  <c r="H869" i="8"/>
  <c r="H868" i="8"/>
  <c r="H867" i="8"/>
  <c r="H866" i="8"/>
  <c r="H865" i="8"/>
  <c r="H864" i="8"/>
  <c r="H863" i="8"/>
  <c r="H862" i="8"/>
  <c r="H861" i="8"/>
  <c r="H860" i="8"/>
  <c r="H859" i="8"/>
  <c r="H858" i="8"/>
  <c r="H857" i="8"/>
  <c r="H856" i="8"/>
  <c r="H855" i="8"/>
  <c r="H854" i="8"/>
  <c r="H853" i="8"/>
  <c r="H852" i="8"/>
  <c r="H851" i="8"/>
  <c r="H850" i="8"/>
  <c r="H849" i="8"/>
  <c r="H848" i="8"/>
  <c r="H847" i="8"/>
  <c r="H846" i="8"/>
  <c r="H845" i="8"/>
  <c r="H844" i="8"/>
  <c r="H843" i="8"/>
  <c r="H842" i="8"/>
  <c r="H841" i="8"/>
  <c r="H840" i="8"/>
  <c r="H839" i="8"/>
  <c r="H838" i="8"/>
  <c r="H837" i="8"/>
  <c r="H836" i="8"/>
  <c r="H835" i="8"/>
  <c r="H834" i="8"/>
  <c r="H833" i="8"/>
  <c r="H832" i="8"/>
  <c r="H831" i="8"/>
  <c r="H830" i="8"/>
  <c r="H829" i="8"/>
  <c r="H828" i="8"/>
  <c r="H827" i="8"/>
  <c r="H826" i="8"/>
  <c r="H825" i="8"/>
  <c r="H824" i="8"/>
  <c r="H823" i="8"/>
  <c r="H822" i="8"/>
  <c r="H821" i="8"/>
  <c r="H820" i="8"/>
  <c r="H819" i="8"/>
  <c r="H818" i="8"/>
  <c r="H817" i="8"/>
  <c r="H816" i="8"/>
  <c r="H815" i="8"/>
  <c r="H814" i="8"/>
  <c r="H813" i="8"/>
  <c r="H812" i="8"/>
  <c r="H811" i="8"/>
  <c r="H810" i="8"/>
  <c r="H809" i="8"/>
  <c r="H808" i="8"/>
  <c r="H807" i="8"/>
  <c r="H806" i="8"/>
  <c r="H805" i="8"/>
  <c r="H804" i="8"/>
  <c r="H803" i="8"/>
  <c r="H802" i="8"/>
  <c r="H801" i="8"/>
  <c r="H800" i="8"/>
  <c r="H799" i="8"/>
  <c r="H798" i="8"/>
  <c r="H797" i="8"/>
  <c r="H796" i="8"/>
  <c r="H795" i="8"/>
  <c r="H794" i="8"/>
  <c r="H793" i="8"/>
  <c r="H792" i="8"/>
  <c r="H791" i="8"/>
  <c r="H790" i="8"/>
  <c r="H789" i="8"/>
  <c r="H788" i="8"/>
  <c r="H787" i="8"/>
  <c r="H786" i="8"/>
  <c r="H785" i="8"/>
  <c r="H784" i="8"/>
  <c r="H783" i="8"/>
  <c r="H782" i="8"/>
  <c r="H781" i="8"/>
  <c r="H780" i="8"/>
  <c r="H779" i="8"/>
  <c r="H778" i="8"/>
  <c r="H777" i="8"/>
  <c r="H776" i="8"/>
  <c r="H775" i="8"/>
  <c r="H774" i="8"/>
  <c r="H773" i="8"/>
  <c r="H772" i="8"/>
  <c r="H771" i="8"/>
  <c r="H770" i="8"/>
  <c r="H769" i="8"/>
  <c r="H768" i="8"/>
  <c r="H767" i="8"/>
  <c r="H766" i="8"/>
  <c r="H765" i="8"/>
  <c r="H764" i="8"/>
  <c r="H763" i="8"/>
  <c r="H762" i="8"/>
  <c r="H761" i="8"/>
  <c r="H760" i="8"/>
  <c r="H759" i="8"/>
  <c r="H758" i="8"/>
  <c r="H757" i="8"/>
  <c r="H756" i="8"/>
  <c r="H755" i="8"/>
  <c r="H754" i="8"/>
  <c r="H753" i="8"/>
  <c r="H752" i="8"/>
  <c r="H751" i="8"/>
  <c r="H750" i="8"/>
  <c r="H749" i="8"/>
  <c r="H748" i="8"/>
  <c r="H747" i="8"/>
  <c r="H746" i="8"/>
  <c r="H745" i="8"/>
  <c r="H744" i="8"/>
  <c r="H743" i="8"/>
  <c r="H742" i="8"/>
  <c r="H741" i="8"/>
  <c r="H740" i="8"/>
  <c r="H739" i="8"/>
  <c r="H738" i="8"/>
  <c r="H737" i="8"/>
  <c r="H736" i="8"/>
  <c r="H735" i="8"/>
  <c r="H734" i="8"/>
  <c r="H733" i="8"/>
  <c r="H732" i="8"/>
  <c r="H731" i="8"/>
  <c r="H730" i="8"/>
  <c r="H729" i="8"/>
  <c r="H728" i="8"/>
  <c r="H727" i="8"/>
  <c r="H726" i="8"/>
  <c r="H725" i="8"/>
  <c r="H724" i="8"/>
  <c r="H723" i="8"/>
  <c r="H722" i="8"/>
  <c r="H721" i="8"/>
  <c r="H720" i="8"/>
  <c r="H719" i="8"/>
  <c r="H718" i="8"/>
  <c r="H717" i="8"/>
  <c r="H716" i="8"/>
  <c r="H715" i="8"/>
  <c r="H714" i="8"/>
  <c r="H713" i="8"/>
  <c r="H712" i="8"/>
  <c r="H711" i="8"/>
  <c r="H710" i="8"/>
  <c r="H709" i="8"/>
  <c r="H708" i="8"/>
  <c r="H707" i="8"/>
  <c r="H706" i="8"/>
  <c r="H705" i="8"/>
  <c r="H704" i="8"/>
  <c r="H703" i="8"/>
  <c r="H702" i="8"/>
  <c r="H701" i="8"/>
  <c r="H700" i="8"/>
  <c r="H699" i="8"/>
  <c r="H698" i="8"/>
  <c r="H697" i="8"/>
  <c r="H696" i="8"/>
  <c r="H695" i="8"/>
  <c r="H694" i="8"/>
  <c r="H693" i="8"/>
  <c r="H692" i="8"/>
  <c r="H691" i="8"/>
  <c r="H690" i="8"/>
  <c r="H689" i="8"/>
  <c r="H688" i="8"/>
  <c r="H687" i="8"/>
  <c r="H686" i="8"/>
  <c r="H685" i="8"/>
  <c r="H684" i="8"/>
  <c r="H683" i="8"/>
  <c r="H682" i="8"/>
  <c r="H681" i="8"/>
  <c r="H680" i="8"/>
  <c r="H679" i="8"/>
  <c r="H678" i="8"/>
  <c r="H677" i="8"/>
  <c r="H676" i="8"/>
  <c r="H675" i="8"/>
  <c r="H674" i="8"/>
  <c r="H673" i="8"/>
  <c r="H672" i="8"/>
  <c r="H671" i="8"/>
  <c r="H670" i="8"/>
  <c r="H669" i="8"/>
  <c r="H668" i="8"/>
  <c r="H667" i="8"/>
  <c r="H666" i="8"/>
  <c r="H665" i="8"/>
  <c r="H664" i="8"/>
  <c r="H663" i="8"/>
  <c r="H662" i="8"/>
  <c r="H661" i="8"/>
  <c r="H660" i="8"/>
  <c r="H659" i="8"/>
  <c r="H658" i="8"/>
  <c r="H657" i="8"/>
  <c r="H656" i="8"/>
  <c r="H655" i="8"/>
  <c r="H654" i="8"/>
  <c r="H653" i="8"/>
  <c r="H652" i="8"/>
  <c r="H651" i="8"/>
  <c r="H650" i="8"/>
  <c r="H649" i="8"/>
  <c r="H648" i="8"/>
  <c r="H647" i="8"/>
  <c r="H646" i="8"/>
  <c r="H645" i="8"/>
  <c r="H644" i="8"/>
  <c r="H643" i="8"/>
  <c r="H642" i="8"/>
  <c r="H641" i="8"/>
  <c r="H640" i="8"/>
  <c r="H639" i="8"/>
  <c r="H638" i="8"/>
  <c r="H637" i="8"/>
  <c r="H636" i="8"/>
  <c r="H635" i="8"/>
  <c r="H634" i="8"/>
  <c r="H633" i="8"/>
  <c r="H632" i="8"/>
  <c r="H631" i="8"/>
  <c r="H630" i="8"/>
  <c r="H629" i="8"/>
  <c r="H628" i="8"/>
  <c r="H627" i="8"/>
  <c r="H626" i="8"/>
  <c r="H625" i="8"/>
  <c r="H624" i="8"/>
  <c r="H623" i="8"/>
  <c r="H622" i="8"/>
  <c r="H621" i="8"/>
  <c r="H620" i="8"/>
  <c r="H619" i="8"/>
  <c r="H618" i="8"/>
  <c r="H617" i="8"/>
  <c r="H616" i="8"/>
  <c r="H615" i="8"/>
  <c r="H614" i="8"/>
  <c r="H613" i="8"/>
  <c r="H612" i="8"/>
  <c r="H611" i="8"/>
  <c r="H610" i="8"/>
  <c r="H609" i="8"/>
  <c r="H608" i="8"/>
  <c r="H607" i="8"/>
  <c r="H606" i="8"/>
  <c r="H605" i="8"/>
  <c r="H604" i="8"/>
  <c r="H603" i="8"/>
  <c r="H602" i="8"/>
  <c r="H601" i="8"/>
  <c r="H600" i="8"/>
  <c r="H599" i="8"/>
  <c r="H598" i="8"/>
  <c r="H597" i="8"/>
  <c r="H596" i="8"/>
  <c r="H595" i="8"/>
  <c r="H594" i="8"/>
  <c r="H593" i="8"/>
  <c r="H592" i="8"/>
  <c r="H591" i="8"/>
  <c r="H590" i="8"/>
  <c r="H589" i="8"/>
  <c r="H588" i="8"/>
  <c r="H587" i="8"/>
  <c r="H586" i="8"/>
  <c r="H585" i="8"/>
  <c r="H584" i="8"/>
  <c r="H583" i="8"/>
  <c r="H582" i="8"/>
  <c r="H581" i="8"/>
  <c r="H580" i="8"/>
  <c r="H579" i="8"/>
  <c r="H578" i="8"/>
  <c r="H577" i="8"/>
  <c r="H576" i="8"/>
  <c r="H575" i="8"/>
  <c r="H574" i="8"/>
  <c r="H573" i="8"/>
  <c r="H572" i="8"/>
  <c r="H571" i="8"/>
  <c r="H570" i="8"/>
  <c r="H569" i="8"/>
  <c r="H568" i="8"/>
  <c r="H567" i="8"/>
  <c r="H566" i="8"/>
  <c r="H565" i="8"/>
  <c r="H564" i="8"/>
  <c r="H563" i="8"/>
  <c r="H562" i="8"/>
  <c r="H561" i="8"/>
  <c r="H560" i="8"/>
  <c r="H559" i="8"/>
  <c r="H558" i="8"/>
  <c r="H557" i="8"/>
  <c r="H556" i="8"/>
  <c r="H555" i="8"/>
  <c r="H554" i="8"/>
  <c r="H553" i="8"/>
  <c r="H552" i="8"/>
  <c r="H551" i="8"/>
  <c r="H550" i="8"/>
  <c r="H549" i="8"/>
  <c r="H548" i="8"/>
  <c r="H547" i="8"/>
  <c r="H546" i="8"/>
  <c r="H545" i="8"/>
  <c r="H544" i="8"/>
  <c r="H543" i="8"/>
  <c r="H542" i="8"/>
  <c r="H541" i="8"/>
  <c r="H540" i="8"/>
  <c r="H539" i="8"/>
  <c r="H538" i="8"/>
  <c r="H537" i="8"/>
  <c r="H536" i="8"/>
  <c r="H535" i="8"/>
  <c r="H534" i="8"/>
  <c r="H533" i="8"/>
  <c r="H532" i="8"/>
  <c r="H531" i="8"/>
  <c r="H530" i="8"/>
  <c r="H529" i="8"/>
  <c r="H528" i="8"/>
  <c r="H527" i="8"/>
  <c r="H526" i="8"/>
  <c r="H525" i="8"/>
  <c r="H524" i="8"/>
  <c r="H523" i="8"/>
  <c r="H522" i="8"/>
  <c r="H521" i="8"/>
  <c r="H520" i="8"/>
  <c r="H519" i="8"/>
  <c r="H518" i="8"/>
  <c r="H517" i="8"/>
  <c r="H516" i="8"/>
  <c r="H515" i="8"/>
  <c r="H514" i="8"/>
  <c r="H513" i="8"/>
  <c r="H512" i="8"/>
  <c r="H511" i="8"/>
  <c r="H510" i="8"/>
  <c r="H509" i="8"/>
  <c r="H508" i="8"/>
  <c r="H507" i="8"/>
  <c r="H506" i="8"/>
  <c r="H505" i="8"/>
  <c r="H504" i="8"/>
  <c r="H503" i="8"/>
  <c r="H502" i="8"/>
  <c r="H501" i="8"/>
  <c r="H500" i="8"/>
  <c r="H499" i="8"/>
  <c r="H498" i="8"/>
  <c r="H497" i="8"/>
  <c r="H496" i="8"/>
  <c r="H495" i="8"/>
  <c r="H494" i="8"/>
  <c r="H493" i="8"/>
  <c r="H492" i="8"/>
  <c r="H491" i="8"/>
  <c r="H490" i="8"/>
  <c r="H489" i="8"/>
  <c r="H488" i="8"/>
  <c r="H487" i="8"/>
  <c r="H486" i="8"/>
  <c r="H485" i="8"/>
  <c r="H484" i="8"/>
  <c r="H483" i="8"/>
  <c r="H482" i="8"/>
  <c r="H481" i="8"/>
  <c r="H480" i="8"/>
  <c r="H479" i="8"/>
  <c r="H478" i="8"/>
  <c r="H477" i="8"/>
  <c r="H476" i="8"/>
  <c r="H475" i="8"/>
  <c r="H474" i="8"/>
  <c r="H473" i="8"/>
  <c r="H472" i="8"/>
  <c r="H471" i="8"/>
  <c r="H470" i="8"/>
  <c r="H469" i="8"/>
  <c r="H468" i="8"/>
  <c r="H467" i="8"/>
  <c r="H466" i="8"/>
  <c r="H465" i="8"/>
  <c r="H464" i="8"/>
  <c r="H463" i="8"/>
  <c r="H462" i="8"/>
  <c r="H461" i="8"/>
  <c r="H460" i="8"/>
  <c r="H459" i="8"/>
  <c r="H458" i="8"/>
  <c r="H457" i="8"/>
  <c r="H456" i="8"/>
  <c r="H455" i="8"/>
  <c r="H454" i="8"/>
  <c r="H453" i="8"/>
  <c r="H452" i="8"/>
  <c r="H451" i="8"/>
  <c r="H450" i="8"/>
  <c r="H449" i="8"/>
  <c r="H448" i="8"/>
  <c r="H447" i="8"/>
  <c r="H446" i="8"/>
  <c r="H445" i="8"/>
  <c r="H444" i="8"/>
  <c r="H443" i="8"/>
  <c r="H442" i="8"/>
  <c r="H441" i="8"/>
  <c r="H440" i="8"/>
  <c r="H439" i="8"/>
  <c r="H438" i="8"/>
  <c r="H437" i="8"/>
  <c r="H436" i="8"/>
  <c r="H435" i="8"/>
  <c r="H434" i="8"/>
  <c r="H433" i="8"/>
  <c r="H432" i="8"/>
  <c r="H431" i="8"/>
  <c r="H430" i="8"/>
  <c r="H429" i="8"/>
  <c r="H428" i="8"/>
  <c r="H427" i="8"/>
  <c r="H426" i="8"/>
  <c r="H425" i="8"/>
  <c r="H424" i="8"/>
  <c r="H423" i="8"/>
  <c r="H422" i="8"/>
  <c r="H421" i="8"/>
  <c r="H420" i="8"/>
  <c r="H419" i="8"/>
  <c r="H418" i="8"/>
  <c r="H417" i="8"/>
  <c r="H416" i="8"/>
  <c r="H415" i="8"/>
  <c r="H414" i="8"/>
  <c r="H413" i="8"/>
  <c r="H412" i="8"/>
  <c r="H411" i="8"/>
  <c r="H410" i="8"/>
  <c r="H409" i="8"/>
  <c r="H408" i="8"/>
  <c r="H407" i="8"/>
  <c r="H406" i="8"/>
  <c r="H405" i="8"/>
  <c r="H404" i="8"/>
  <c r="H403" i="8"/>
  <c r="H402" i="8"/>
  <c r="H401" i="8"/>
  <c r="H400" i="8"/>
  <c r="H399" i="8"/>
  <c r="H398" i="8"/>
  <c r="H397" i="8"/>
  <c r="H396" i="8"/>
  <c r="H395" i="8"/>
  <c r="H394" i="8"/>
  <c r="H393" i="8"/>
  <c r="H392" i="8"/>
  <c r="H391" i="8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9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F1239" i="8"/>
  <c r="F1238" i="8"/>
  <c r="F1237" i="8"/>
  <c r="F1236" i="8"/>
  <c r="F1235" i="8"/>
  <c r="F1234" i="8"/>
  <c r="F1233" i="8"/>
  <c r="F1232" i="8"/>
  <c r="F1231" i="8"/>
  <c r="F1230" i="8"/>
  <c r="F1229" i="8"/>
  <c r="F1228" i="8"/>
  <c r="F1227" i="8"/>
  <c r="F1226" i="8"/>
  <c r="F1225" i="8"/>
  <c r="F1224" i="8"/>
  <c r="F1223" i="8"/>
  <c r="F1222" i="8"/>
  <c r="F1221" i="8"/>
  <c r="F1220" i="8"/>
  <c r="F1219" i="8"/>
  <c r="F1218" i="8"/>
  <c r="F1217" i="8"/>
  <c r="F1216" i="8"/>
  <c r="F1215" i="8"/>
  <c r="F1214" i="8"/>
  <c r="F1213" i="8"/>
  <c r="F1212" i="8"/>
  <c r="F1211" i="8"/>
  <c r="F1210" i="8"/>
  <c r="F1209" i="8"/>
  <c r="F1208" i="8"/>
  <c r="F1207" i="8"/>
  <c r="F1206" i="8"/>
  <c r="F1205" i="8"/>
  <c r="F1204" i="8"/>
  <c r="F1203" i="8"/>
  <c r="F1202" i="8"/>
  <c r="F1201" i="8"/>
  <c r="F1200" i="8"/>
  <c r="F1199" i="8"/>
  <c r="F1198" i="8"/>
  <c r="F1197" i="8"/>
  <c r="F1196" i="8"/>
  <c r="F1195" i="8"/>
  <c r="F1194" i="8"/>
  <c r="F1193" i="8"/>
  <c r="F1192" i="8"/>
  <c r="F1191" i="8"/>
  <c r="F1190" i="8"/>
  <c r="F1189" i="8"/>
  <c r="F1188" i="8"/>
  <c r="F1187" i="8"/>
  <c r="F1186" i="8"/>
  <c r="F1185" i="8"/>
  <c r="F1184" i="8"/>
  <c r="F1183" i="8"/>
  <c r="F1182" i="8"/>
  <c r="F1181" i="8"/>
  <c r="F1180" i="8"/>
  <c r="F1179" i="8"/>
  <c r="F1178" i="8"/>
  <c r="F1177" i="8"/>
  <c r="F1176" i="8"/>
  <c r="F1175" i="8"/>
  <c r="F1174" i="8"/>
  <c r="F1173" i="8"/>
  <c r="F1172" i="8"/>
  <c r="F1171" i="8"/>
  <c r="F1170" i="8"/>
  <c r="F1169" i="8"/>
  <c r="F1168" i="8"/>
  <c r="F1167" i="8"/>
  <c r="F1166" i="8"/>
  <c r="F1165" i="8"/>
  <c r="F1164" i="8"/>
  <c r="F1163" i="8"/>
  <c r="F1162" i="8"/>
  <c r="F1161" i="8"/>
  <c r="F1160" i="8"/>
  <c r="F1159" i="8"/>
  <c r="F1158" i="8"/>
  <c r="F1157" i="8"/>
  <c r="F1156" i="8"/>
  <c r="F1155" i="8"/>
  <c r="F1154" i="8"/>
  <c r="F1153" i="8"/>
  <c r="F1152" i="8"/>
  <c r="F1151" i="8"/>
  <c r="F1150" i="8"/>
  <c r="F1149" i="8"/>
  <c r="F1148" i="8"/>
  <c r="F1147" i="8"/>
  <c r="F1146" i="8"/>
  <c r="F1145" i="8"/>
  <c r="F1144" i="8"/>
  <c r="F1143" i="8"/>
  <c r="F1142" i="8"/>
  <c r="F1141" i="8"/>
  <c r="F1140" i="8"/>
  <c r="F1139" i="8"/>
  <c r="F1138" i="8"/>
  <c r="F1137" i="8"/>
  <c r="F1136" i="8"/>
  <c r="F1135" i="8"/>
  <c r="F1134" i="8"/>
  <c r="F1133" i="8"/>
  <c r="F1132" i="8"/>
  <c r="F1131" i="8"/>
  <c r="F1130" i="8"/>
  <c r="F1129" i="8"/>
  <c r="F1128" i="8"/>
  <c r="F1127" i="8"/>
  <c r="F1126" i="8"/>
  <c r="F1125" i="8"/>
  <c r="F1124" i="8"/>
  <c r="F1123" i="8"/>
  <c r="F1122" i="8"/>
  <c r="F1121" i="8"/>
  <c r="F1120" i="8"/>
  <c r="F1119" i="8"/>
  <c r="F1118" i="8"/>
  <c r="F1117" i="8"/>
  <c r="F1116" i="8"/>
  <c r="F1115" i="8"/>
  <c r="F1114" i="8"/>
  <c r="F1113" i="8"/>
  <c r="F1112" i="8"/>
  <c r="F1111" i="8"/>
  <c r="F1110" i="8"/>
  <c r="F1109" i="8"/>
  <c r="F1108" i="8"/>
  <c r="F1107" i="8"/>
  <c r="F1106" i="8"/>
  <c r="F1105" i="8"/>
  <c r="F1104" i="8"/>
  <c r="F1103" i="8"/>
  <c r="F1102" i="8"/>
  <c r="F1101" i="8"/>
  <c r="F1100" i="8"/>
  <c r="F1099" i="8"/>
  <c r="F1098" i="8"/>
  <c r="F1097" i="8"/>
  <c r="F1096" i="8"/>
  <c r="F1095" i="8"/>
  <c r="F1094" i="8"/>
  <c r="F1093" i="8"/>
  <c r="F1092" i="8"/>
  <c r="F1091" i="8"/>
  <c r="F1090" i="8"/>
  <c r="F1089" i="8"/>
  <c r="F1088" i="8"/>
  <c r="F1087" i="8"/>
  <c r="F1086" i="8"/>
  <c r="F1085" i="8"/>
  <c r="F1084" i="8"/>
  <c r="F1083" i="8"/>
  <c r="F1082" i="8"/>
  <c r="F1081" i="8"/>
  <c r="F1080" i="8"/>
  <c r="F1079" i="8"/>
  <c r="F1078" i="8"/>
  <c r="F1077" i="8"/>
  <c r="F1076" i="8"/>
  <c r="F1075" i="8"/>
  <c r="F1074" i="8"/>
  <c r="F1073" i="8"/>
  <c r="F1072" i="8"/>
  <c r="F1071" i="8"/>
  <c r="F1070" i="8"/>
  <c r="F1069" i="8"/>
  <c r="F1068" i="8"/>
  <c r="F1067" i="8"/>
  <c r="F1066" i="8"/>
  <c r="F1065" i="8"/>
  <c r="F1064" i="8"/>
  <c r="F1063" i="8"/>
  <c r="F1062" i="8"/>
  <c r="F1061" i="8"/>
  <c r="F1060" i="8"/>
  <c r="F1059" i="8"/>
  <c r="F1058" i="8"/>
  <c r="F1057" i="8"/>
  <c r="F1056" i="8"/>
  <c r="F1055" i="8"/>
  <c r="F1054" i="8"/>
  <c r="F1053" i="8"/>
  <c r="F1052" i="8"/>
  <c r="F1051" i="8"/>
  <c r="F1050" i="8"/>
  <c r="F1049" i="8"/>
  <c r="F1048" i="8"/>
  <c r="F1047" i="8"/>
  <c r="F1046" i="8"/>
  <c r="F1045" i="8"/>
  <c r="F1044" i="8"/>
  <c r="F1043" i="8"/>
  <c r="F1042" i="8"/>
  <c r="F1041" i="8"/>
  <c r="F1040" i="8"/>
  <c r="F1039" i="8"/>
  <c r="F1038" i="8"/>
  <c r="F1037" i="8"/>
  <c r="F1036" i="8"/>
  <c r="F1035" i="8"/>
  <c r="F1034" i="8"/>
  <c r="F1033" i="8"/>
  <c r="F1032" i="8"/>
  <c r="F1031" i="8"/>
  <c r="F1030" i="8"/>
  <c r="F1029" i="8"/>
  <c r="F1028" i="8"/>
  <c r="F1027" i="8"/>
  <c r="F1026" i="8"/>
  <c r="F1025" i="8"/>
  <c r="F1024" i="8"/>
  <c r="F1023" i="8"/>
  <c r="F1022" i="8"/>
  <c r="F1021" i="8"/>
  <c r="F1020" i="8"/>
  <c r="F1019" i="8"/>
  <c r="F1018" i="8"/>
  <c r="F1017" i="8"/>
  <c r="F1016" i="8"/>
  <c r="F1015" i="8"/>
  <c r="F1014" i="8"/>
  <c r="F1013" i="8"/>
  <c r="F1012" i="8"/>
  <c r="F1011" i="8"/>
  <c r="F1010" i="8"/>
  <c r="F1009" i="8"/>
  <c r="F1008" i="8"/>
  <c r="F1007" i="8"/>
  <c r="F1006" i="8"/>
  <c r="F1005" i="8"/>
  <c r="F1004" i="8"/>
  <c r="F1003" i="8"/>
  <c r="F1002" i="8"/>
  <c r="F1001" i="8"/>
  <c r="F1000" i="8"/>
  <c r="F999" i="8"/>
  <c r="F998" i="8"/>
  <c r="F997" i="8"/>
  <c r="F996" i="8"/>
  <c r="F995" i="8"/>
  <c r="F994" i="8"/>
  <c r="F993" i="8"/>
  <c r="F992" i="8"/>
  <c r="F991" i="8"/>
  <c r="F990" i="8"/>
  <c r="F989" i="8"/>
  <c r="F988" i="8"/>
  <c r="F987" i="8"/>
  <c r="F986" i="8"/>
  <c r="F985" i="8"/>
  <c r="F984" i="8"/>
  <c r="F983" i="8"/>
  <c r="F982" i="8"/>
  <c r="F981" i="8"/>
  <c r="F980" i="8"/>
  <c r="F979" i="8"/>
  <c r="F978" i="8"/>
  <c r="F977" i="8"/>
  <c r="F976" i="8"/>
  <c r="F975" i="8"/>
  <c r="F974" i="8"/>
  <c r="F973" i="8"/>
  <c r="F972" i="8"/>
  <c r="F971" i="8"/>
  <c r="F970" i="8"/>
  <c r="F969" i="8"/>
  <c r="F968" i="8"/>
  <c r="F967" i="8"/>
  <c r="F966" i="8"/>
  <c r="F965" i="8"/>
  <c r="F964" i="8"/>
  <c r="F963" i="8"/>
  <c r="F962" i="8"/>
  <c r="F961" i="8"/>
  <c r="F960" i="8"/>
  <c r="F959" i="8"/>
  <c r="F958" i="8"/>
  <c r="F957" i="8"/>
  <c r="F956" i="8"/>
  <c r="F955" i="8"/>
  <c r="F954" i="8"/>
  <c r="F953" i="8"/>
  <c r="F952" i="8"/>
  <c r="F951" i="8"/>
  <c r="F950" i="8"/>
  <c r="F949" i="8"/>
  <c r="F948" i="8"/>
  <c r="F947" i="8"/>
  <c r="F946" i="8"/>
  <c r="F945" i="8"/>
  <c r="F944" i="8"/>
  <c r="F943" i="8"/>
  <c r="F942" i="8"/>
  <c r="F941" i="8"/>
  <c r="F940" i="8"/>
  <c r="F939" i="8"/>
  <c r="F938" i="8"/>
  <c r="F937" i="8"/>
  <c r="F936" i="8"/>
  <c r="F935" i="8"/>
  <c r="F934" i="8"/>
  <c r="F933" i="8"/>
  <c r="F932" i="8"/>
  <c r="F931" i="8"/>
  <c r="F930" i="8"/>
  <c r="F929" i="8"/>
  <c r="F928" i="8"/>
  <c r="F927" i="8"/>
  <c r="F926" i="8"/>
  <c r="F925" i="8"/>
  <c r="F924" i="8"/>
  <c r="F923" i="8"/>
  <c r="F922" i="8"/>
  <c r="F921" i="8"/>
  <c r="F920" i="8"/>
  <c r="F919" i="8"/>
  <c r="F918" i="8"/>
  <c r="F917" i="8"/>
  <c r="F916" i="8"/>
  <c r="F915" i="8"/>
  <c r="F914" i="8"/>
  <c r="F913" i="8"/>
  <c r="F912" i="8"/>
  <c r="F911" i="8"/>
  <c r="F910" i="8"/>
  <c r="F909" i="8"/>
  <c r="F908" i="8"/>
  <c r="F907" i="8"/>
  <c r="F906" i="8"/>
  <c r="F905" i="8"/>
  <c r="F904" i="8"/>
  <c r="F903" i="8"/>
  <c r="F902" i="8"/>
  <c r="F901" i="8"/>
  <c r="F900" i="8"/>
  <c r="F899" i="8"/>
  <c r="F898" i="8"/>
  <c r="F897" i="8"/>
  <c r="F896" i="8"/>
  <c r="F895" i="8"/>
  <c r="F894" i="8"/>
  <c r="F893" i="8"/>
  <c r="F892" i="8"/>
  <c r="F891" i="8"/>
  <c r="F890" i="8"/>
  <c r="F889" i="8"/>
  <c r="F888" i="8"/>
  <c r="F887" i="8"/>
  <c r="F886" i="8"/>
  <c r="F885" i="8"/>
  <c r="F884" i="8"/>
  <c r="F883" i="8"/>
  <c r="F882" i="8"/>
  <c r="F881" i="8"/>
  <c r="F880" i="8"/>
  <c r="F879" i="8"/>
  <c r="F878" i="8"/>
  <c r="F877" i="8"/>
  <c r="F876" i="8"/>
  <c r="F875" i="8"/>
  <c r="F874" i="8"/>
  <c r="F873" i="8"/>
  <c r="F872" i="8"/>
  <c r="F871" i="8"/>
  <c r="F870" i="8"/>
  <c r="F869" i="8"/>
  <c r="F868" i="8"/>
  <c r="F867" i="8"/>
  <c r="F866" i="8"/>
  <c r="F865" i="8"/>
  <c r="F864" i="8"/>
  <c r="F863" i="8"/>
  <c r="F862" i="8"/>
  <c r="F861" i="8"/>
  <c r="F860" i="8"/>
  <c r="F859" i="8"/>
  <c r="F858" i="8"/>
  <c r="F857" i="8"/>
  <c r="F856" i="8"/>
  <c r="F855" i="8"/>
  <c r="F854" i="8"/>
  <c r="F853" i="8"/>
  <c r="F852" i="8"/>
  <c r="F851" i="8"/>
  <c r="F850" i="8"/>
  <c r="F849" i="8"/>
  <c r="F848" i="8"/>
  <c r="F847" i="8"/>
  <c r="F846" i="8"/>
  <c r="F845" i="8"/>
  <c r="F844" i="8"/>
  <c r="F843" i="8"/>
  <c r="F842" i="8"/>
  <c r="F841" i="8"/>
  <c r="F840" i="8"/>
  <c r="F839" i="8"/>
  <c r="F838" i="8"/>
  <c r="F837" i="8"/>
  <c r="F836" i="8"/>
  <c r="F835" i="8"/>
  <c r="F834" i="8"/>
  <c r="F833" i="8"/>
  <c r="F832" i="8"/>
  <c r="F831" i="8"/>
  <c r="F830" i="8"/>
  <c r="F829" i="8"/>
  <c r="F828" i="8"/>
  <c r="F827" i="8"/>
  <c r="F826" i="8"/>
  <c r="F825" i="8"/>
  <c r="F824" i="8"/>
  <c r="F823" i="8"/>
  <c r="F822" i="8"/>
  <c r="F821" i="8"/>
  <c r="F820" i="8"/>
  <c r="F819" i="8"/>
  <c r="F818" i="8"/>
  <c r="F817" i="8"/>
  <c r="F816" i="8"/>
  <c r="F815" i="8"/>
  <c r="F814" i="8"/>
  <c r="F813" i="8"/>
  <c r="F812" i="8"/>
  <c r="F811" i="8"/>
  <c r="F810" i="8"/>
  <c r="F809" i="8"/>
  <c r="F808" i="8"/>
  <c r="F807" i="8"/>
  <c r="F806" i="8"/>
  <c r="F805" i="8"/>
  <c r="F804" i="8"/>
  <c r="F803" i="8"/>
  <c r="F802" i="8"/>
  <c r="F801" i="8"/>
  <c r="F800" i="8"/>
  <c r="F799" i="8"/>
  <c r="F798" i="8"/>
  <c r="F797" i="8"/>
  <c r="F796" i="8"/>
  <c r="F795" i="8"/>
  <c r="F794" i="8"/>
  <c r="F793" i="8"/>
  <c r="F792" i="8"/>
  <c r="F791" i="8"/>
  <c r="F790" i="8"/>
  <c r="F789" i="8"/>
  <c r="F788" i="8"/>
  <c r="F787" i="8"/>
  <c r="F786" i="8"/>
  <c r="F785" i="8"/>
  <c r="F784" i="8"/>
  <c r="F783" i="8"/>
  <c r="F782" i="8"/>
  <c r="F781" i="8"/>
  <c r="F780" i="8"/>
  <c r="F779" i="8"/>
  <c r="F778" i="8"/>
  <c r="F777" i="8"/>
  <c r="F776" i="8"/>
  <c r="F775" i="8"/>
  <c r="F774" i="8"/>
  <c r="F773" i="8"/>
  <c r="F772" i="8"/>
  <c r="F771" i="8"/>
  <c r="F770" i="8"/>
  <c r="F769" i="8"/>
  <c r="F768" i="8"/>
  <c r="F767" i="8"/>
  <c r="F766" i="8"/>
  <c r="F765" i="8"/>
  <c r="F764" i="8"/>
  <c r="F763" i="8"/>
  <c r="F762" i="8"/>
  <c r="F761" i="8"/>
  <c r="F760" i="8"/>
  <c r="F759" i="8"/>
  <c r="F758" i="8"/>
  <c r="F757" i="8"/>
  <c r="F756" i="8"/>
  <c r="F755" i="8"/>
  <c r="F754" i="8"/>
  <c r="F753" i="8"/>
  <c r="F752" i="8"/>
  <c r="F751" i="8"/>
  <c r="F750" i="8"/>
  <c r="F749" i="8"/>
  <c r="F748" i="8"/>
  <c r="F747" i="8"/>
  <c r="F746" i="8"/>
  <c r="F745" i="8"/>
  <c r="F744" i="8"/>
  <c r="F743" i="8"/>
  <c r="F742" i="8"/>
  <c r="F741" i="8"/>
  <c r="F740" i="8"/>
  <c r="F739" i="8"/>
  <c r="F738" i="8"/>
  <c r="F737" i="8"/>
  <c r="F736" i="8"/>
  <c r="F735" i="8"/>
  <c r="F734" i="8"/>
  <c r="F733" i="8"/>
  <c r="F732" i="8"/>
  <c r="F731" i="8"/>
  <c r="F730" i="8"/>
  <c r="F729" i="8"/>
  <c r="F728" i="8"/>
  <c r="F727" i="8"/>
  <c r="F726" i="8"/>
  <c r="F725" i="8"/>
  <c r="F724" i="8"/>
  <c r="F723" i="8"/>
  <c r="F722" i="8"/>
  <c r="F721" i="8"/>
  <c r="F720" i="8"/>
  <c r="F719" i="8"/>
  <c r="F718" i="8"/>
  <c r="F717" i="8"/>
  <c r="F716" i="8"/>
  <c r="F715" i="8"/>
  <c r="F714" i="8"/>
  <c r="F713" i="8"/>
  <c r="F712" i="8"/>
  <c r="F711" i="8"/>
  <c r="F710" i="8"/>
  <c r="F709" i="8"/>
  <c r="F708" i="8"/>
  <c r="F707" i="8"/>
  <c r="F706" i="8"/>
  <c r="F705" i="8"/>
  <c r="F704" i="8"/>
  <c r="F703" i="8"/>
  <c r="F702" i="8"/>
  <c r="F701" i="8"/>
  <c r="F700" i="8"/>
  <c r="F699" i="8"/>
  <c r="F698" i="8"/>
  <c r="F697" i="8"/>
  <c r="F696" i="8"/>
  <c r="F695" i="8"/>
  <c r="F694" i="8"/>
  <c r="F693" i="8"/>
  <c r="F692" i="8"/>
  <c r="F691" i="8"/>
  <c r="F690" i="8"/>
  <c r="F689" i="8"/>
  <c r="F688" i="8"/>
  <c r="F687" i="8"/>
  <c r="F686" i="8"/>
  <c r="F685" i="8"/>
  <c r="F684" i="8"/>
  <c r="F683" i="8"/>
  <c r="F682" i="8"/>
  <c r="F681" i="8"/>
  <c r="F680" i="8"/>
  <c r="F679" i="8"/>
  <c r="F678" i="8"/>
  <c r="F677" i="8"/>
  <c r="F676" i="8"/>
  <c r="F675" i="8"/>
  <c r="F674" i="8"/>
  <c r="F673" i="8"/>
  <c r="F672" i="8"/>
  <c r="F671" i="8"/>
  <c r="F670" i="8"/>
  <c r="F669" i="8"/>
  <c r="F668" i="8"/>
  <c r="F667" i="8"/>
  <c r="F666" i="8"/>
  <c r="F665" i="8"/>
  <c r="F664" i="8"/>
  <c r="F663" i="8"/>
  <c r="F662" i="8"/>
  <c r="F661" i="8"/>
  <c r="F660" i="8"/>
  <c r="F659" i="8"/>
  <c r="F658" i="8"/>
  <c r="F657" i="8"/>
  <c r="F656" i="8"/>
  <c r="F655" i="8"/>
  <c r="F654" i="8"/>
  <c r="F653" i="8"/>
  <c r="F652" i="8"/>
  <c r="F651" i="8"/>
  <c r="F650" i="8"/>
  <c r="F649" i="8"/>
  <c r="F648" i="8"/>
  <c r="F647" i="8"/>
  <c r="F646" i="8"/>
  <c r="F645" i="8"/>
  <c r="F644" i="8"/>
  <c r="F643" i="8"/>
  <c r="F642" i="8"/>
  <c r="F641" i="8"/>
  <c r="F640" i="8"/>
  <c r="F639" i="8"/>
  <c r="F638" i="8"/>
  <c r="F637" i="8"/>
  <c r="F636" i="8"/>
  <c r="F635" i="8"/>
  <c r="F634" i="8"/>
  <c r="F633" i="8"/>
  <c r="F632" i="8"/>
  <c r="F631" i="8"/>
  <c r="F630" i="8"/>
  <c r="F629" i="8"/>
  <c r="F628" i="8"/>
  <c r="F627" i="8"/>
  <c r="F626" i="8"/>
  <c r="F625" i="8"/>
  <c r="F624" i="8"/>
  <c r="F623" i="8"/>
  <c r="F622" i="8"/>
  <c r="F621" i="8"/>
  <c r="F620" i="8"/>
  <c r="F619" i="8"/>
  <c r="F618" i="8"/>
  <c r="F617" i="8"/>
  <c r="F616" i="8"/>
  <c r="F615" i="8"/>
  <c r="F614" i="8"/>
  <c r="F613" i="8"/>
  <c r="F612" i="8"/>
  <c r="F611" i="8"/>
  <c r="F610" i="8"/>
  <c r="F609" i="8"/>
  <c r="F608" i="8"/>
  <c r="F607" i="8"/>
  <c r="F606" i="8"/>
  <c r="F605" i="8"/>
  <c r="F604" i="8"/>
  <c r="F603" i="8"/>
  <c r="F602" i="8"/>
  <c r="F601" i="8"/>
  <c r="F600" i="8"/>
  <c r="F599" i="8"/>
  <c r="F598" i="8"/>
  <c r="F597" i="8"/>
  <c r="F596" i="8"/>
  <c r="F595" i="8"/>
  <c r="F594" i="8"/>
  <c r="F593" i="8"/>
  <c r="F592" i="8"/>
  <c r="F591" i="8"/>
  <c r="F590" i="8"/>
  <c r="F589" i="8"/>
  <c r="F588" i="8"/>
  <c r="F587" i="8"/>
  <c r="F586" i="8"/>
  <c r="F585" i="8"/>
  <c r="F584" i="8"/>
  <c r="F583" i="8"/>
  <c r="F582" i="8"/>
  <c r="F581" i="8"/>
  <c r="F580" i="8"/>
  <c r="F579" i="8"/>
  <c r="F578" i="8"/>
  <c r="F577" i="8"/>
  <c r="F576" i="8"/>
  <c r="F575" i="8"/>
  <c r="F574" i="8"/>
  <c r="F573" i="8"/>
  <c r="F572" i="8"/>
  <c r="F571" i="8"/>
  <c r="F570" i="8"/>
  <c r="F569" i="8"/>
  <c r="F568" i="8"/>
  <c r="F567" i="8"/>
  <c r="F566" i="8"/>
  <c r="F565" i="8"/>
  <c r="F564" i="8"/>
  <c r="F563" i="8"/>
  <c r="F562" i="8"/>
  <c r="F561" i="8"/>
  <c r="F560" i="8"/>
  <c r="F559" i="8"/>
  <c r="F558" i="8"/>
  <c r="F557" i="8"/>
  <c r="F556" i="8"/>
  <c r="F555" i="8"/>
  <c r="F554" i="8"/>
  <c r="F553" i="8"/>
  <c r="F552" i="8"/>
  <c r="F551" i="8"/>
  <c r="F550" i="8"/>
  <c r="F549" i="8"/>
  <c r="F548" i="8"/>
  <c r="F547" i="8"/>
  <c r="F546" i="8"/>
  <c r="F545" i="8"/>
  <c r="F544" i="8"/>
  <c r="F543" i="8"/>
  <c r="F542" i="8"/>
  <c r="F541" i="8"/>
  <c r="F540" i="8"/>
  <c r="F539" i="8"/>
  <c r="F538" i="8"/>
  <c r="F537" i="8"/>
  <c r="F536" i="8"/>
  <c r="F535" i="8"/>
  <c r="F534" i="8"/>
  <c r="F533" i="8"/>
  <c r="F532" i="8"/>
  <c r="F531" i="8"/>
  <c r="F530" i="8"/>
  <c r="F529" i="8"/>
  <c r="F528" i="8"/>
  <c r="F527" i="8"/>
  <c r="F526" i="8"/>
  <c r="F525" i="8"/>
  <c r="F524" i="8"/>
  <c r="F523" i="8"/>
  <c r="F522" i="8"/>
  <c r="F521" i="8"/>
  <c r="F520" i="8"/>
  <c r="F519" i="8"/>
  <c r="F518" i="8"/>
  <c r="F517" i="8"/>
  <c r="F516" i="8"/>
  <c r="F515" i="8"/>
  <c r="F514" i="8"/>
  <c r="F513" i="8"/>
  <c r="F512" i="8"/>
  <c r="F511" i="8"/>
  <c r="F510" i="8"/>
  <c r="F509" i="8"/>
  <c r="F508" i="8"/>
  <c r="F507" i="8"/>
  <c r="F506" i="8"/>
  <c r="F505" i="8"/>
  <c r="F504" i="8"/>
  <c r="F503" i="8"/>
  <c r="F502" i="8"/>
  <c r="F501" i="8"/>
  <c r="F500" i="8"/>
  <c r="F499" i="8"/>
  <c r="F498" i="8"/>
  <c r="F497" i="8"/>
  <c r="F496" i="8"/>
  <c r="F495" i="8"/>
  <c r="F494" i="8"/>
  <c r="F493" i="8"/>
  <c r="F492" i="8"/>
  <c r="F491" i="8"/>
  <c r="F490" i="8"/>
  <c r="F489" i="8"/>
  <c r="F488" i="8"/>
  <c r="F487" i="8"/>
  <c r="F486" i="8"/>
  <c r="F485" i="8"/>
  <c r="F484" i="8"/>
  <c r="F483" i="8"/>
  <c r="F482" i="8"/>
  <c r="F481" i="8"/>
  <c r="F480" i="8"/>
  <c r="F479" i="8"/>
  <c r="F478" i="8"/>
  <c r="F477" i="8"/>
  <c r="F476" i="8"/>
  <c r="F475" i="8"/>
  <c r="F474" i="8"/>
  <c r="F473" i="8"/>
  <c r="F472" i="8"/>
  <c r="F471" i="8"/>
  <c r="F470" i="8"/>
  <c r="F469" i="8"/>
  <c r="F468" i="8"/>
  <c r="F467" i="8"/>
  <c r="F466" i="8"/>
  <c r="F465" i="8"/>
  <c r="F464" i="8"/>
  <c r="F463" i="8"/>
  <c r="F462" i="8"/>
  <c r="F461" i="8"/>
  <c r="F460" i="8"/>
  <c r="F459" i="8"/>
  <c r="F458" i="8"/>
  <c r="F457" i="8"/>
  <c r="F456" i="8"/>
  <c r="F455" i="8"/>
  <c r="F454" i="8"/>
  <c r="F453" i="8"/>
  <c r="F452" i="8"/>
  <c r="F451" i="8"/>
  <c r="F450" i="8"/>
  <c r="F449" i="8"/>
  <c r="F448" i="8"/>
  <c r="F447" i="8"/>
  <c r="F446" i="8"/>
  <c r="F445" i="8"/>
  <c r="F444" i="8"/>
  <c r="F443" i="8"/>
  <c r="F442" i="8"/>
  <c r="F441" i="8"/>
  <c r="F440" i="8"/>
  <c r="F439" i="8"/>
  <c r="F438" i="8"/>
  <c r="F437" i="8"/>
  <c r="F436" i="8"/>
  <c r="F435" i="8"/>
  <c r="F434" i="8"/>
  <c r="F433" i="8"/>
  <c r="F432" i="8"/>
  <c r="F43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7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8" i="8"/>
  <c r="M3" i="7"/>
  <c r="M2" i="7"/>
  <c r="M4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1002" i="7"/>
  <c r="H1003" i="7"/>
  <c r="H1004" i="7"/>
  <c r="H1005" i="7"/>
  <c r="H1006" i="7"/>
  <c r="H1007" i="7"/>
  <c r="H1008" i="7"/>
  <c r="H1009" i="7"/>
  <c r="H1010" i="7"/>
  <c r="H1011" i="7"/>
  <c r="H1012" i="7"/>
  <c r="H1013" i="7"/>
  <c r="H1014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  <c r="H1027" i="7"/>
  <c r="H1028" i="7"/>
  <c r="H1029" i="7"/>
  <c r="H1030" i="7"/>
  <c r="H1031" i="7"/>
  <c r="H1032" i="7"/>
  <c r="H1033" i="7"/>
  <c r="H1034" i="7"/>
  <c r="H1035" i="7"/>
  <c r="H1036" i="7"/>
  <c r="H1037" i="7"/>
  <c r="H1038" i="7"/>
  <c r="H1039" i="7"/>
  <c r="H1040" i="7"/>
  <c r="H1041" i="7"/>
  <c r="H1042" i="7"/>
  <c r="H1043" i="7"/>
  <c r="H1044" i="7"/>
  <c r="H1045" i="7"/>
  <c r="H1046" i="7"/>
  <c r="H1047" i="7"/>
  <c r="H1048" i="7"/>
  <c r="H1049" i="7"/>
  <c r="H1050" i="7"/>
  <c r="H1051" i="7"/>
  <c r="H1052" i="7"/>
  <c r="H1053" i="7"/>
  <c r="H1054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1090" i="7"/>
  <c r="H1091" i="7"/>
  <c r="H1092" i="7"/>
  <c r="H1093" i="7"/>
  <c r="H1094" i="7"/>
  <c r="H1095" i="7"/>
  <c r="H1096" i="7"/>
  <c r="H1097" i="7"/>
  <c r="H1098" i="7"/>
  <c r="H1099" i="7"/>
  <c r="H1100" i="7"/>
  <c r="H1101" i="7"/>
  <c r="H1102" i="7"/>
  <c r="H1103" i="7"/>
  <c r="H1104" i="7"/>
  <c r="H1105" i="7"/>
  <c r="H1106" i="7"/>
  <c r="H1107" i="7"/>
  <c r="H1108" i="7"/>
  <c r="H1109" i="7"/>
  <c r="H1110" i="7"/>
  <c r="H1111" i="7"/>
  <c r="H1112" i="7"/>
  <c r="H1113" i="7"/>
  <c r="H1114" i="7"/>
  <c r="H1115" i="7"/>
  <c r="H1116" i="7"/>
  <c r="H1117" i="7"/>
  <c r="H1118" i="7"/>
  <c r="H1119" i="7"/>
  <c r="H1120" i="7"/>
  <c r="H1121" i="7"/>
  <c r="H1122" i="7"/>
  <c r="H1123" i="7"/>
  <c r="H1124" i="7"/>
  <c r="H1125" i="7"/>
  <c r="H1126" i="7"/>
  <c r="H1127" i="7"/>
  <c r="H1128" i="7"/>
  <c r="H1129" i="7"/>
  <c r="H1130" i="7"/>
  <c r="H1131" i="7"/>
  <c r="H1132" i="7"/>
  <c r="H1133" i="7"/>
  <c r="H1134" i="7"/>
  <c r="H1135" i="7"/>
  <c r="H1136" i="7"/>
  <c r="H1137" i="7"/>
  <c r="H1138" i="7"/>
  <c r="H1139" i="7"/>
  <c r="H1140" i="7"/>
  <c r="H1141" i="7"/>
  <c r="H1142" i="7"/>
  <c r="H1143" i="7"/>
  <c r="H1144" i="7"/>
  <c r="H1145" i="7"/>
  <c r="H1146" i="7"/>
  <c r="H1147" i="7"/>
  <c r="H1148" i="7"/>
  <c r="H1149" i="7"/>
  <c r="H1150" i="7"/>
  <c r="H1151" i="7"/>
  <c r="H1152" i="7"/>
  <c r="H1153" i="7"/>
  <c r="H1154" i="7"/>
  <c r="H1155" i="7"/>
  <c r="H1156" i="7"/>
  <c r="H1157" i="7"/>
  <c r="H1158" i="7"/>
  <c r="H1159" i="7"/>
  <c r="H1160" i="7"/>
  <c r="H1161" i="7"/>
  <c r="H1162" i="7"/>
  <c r="H1163" i="7"/>
  <c r="H1164" i="7"/>
  <c r="H1165" i="7"/>
  <c r="H1166" i="7"/>
  <c r="H1167" i="7"/>
  <c r="H1168" i="7"/>
  <c r="H1169" i="7"/>
  <c r="H1170" i="7"/>
  <c r="H1171" i="7"/>
  <c r="H1172" i="7"/>
  <c r="H1173" i="7"/>
  <c r="H1174" i="7"/>
  <c r="H1175" i="7"/>
  <c r="H1176" i="7"/>
  <c r="H1177" i="7"/>
  <c r="H1178" i="7"/>
  <c r="H1179" i="7"/>
  <c r="H1180" i="7"/>
  <c r="H1181" i="7"/>
  <c r="H1182" i="7"/>
  <c r="H1183" i="7"/>
  <c r="H1184" i="7"/>
  <c r="H1185" i="7"/>
  <c r="H1186" i="7"/>
  <c r="H1187" i="7"/>
  <c r="H1188" i="7"/>
  <c r="H1189" i="7"/>
  <c r="H1190" i="7"/>
  <c r="H1191" i="7"/>
  <c r="H1192" i="7"/>
  <c r="H1193" i="7"/>
  <c r="H1194" i="7"/>
  <c r="H1195" i="7"/>
  <c r="H1196" i="7"/>
  <c r="H1197" i="7"/>
  <c r="H1198" i="7"/>
  <c r="H1199" i="7"/>
  <c r="H1200" i="7"/>
  <c r="H1201" i="7"/>
  <c r="H1202" i="7"/>
  <c r="H1203" i="7"/>
  <c r="H1204" i="7"/>
  <c r="H1205" i="7"/>
  <c r="H1206" i="7"/>
  <c r="H1207" i="7"/>
  <c r="H1208" i="7"/>
  <c r="H1209" i="7"/>
  <c r="H1210" i="7"/>
  <c r="H1211" i="7"/>
  <c r="H1212" i="7"/>
  <c r="H1213" i="7"/>
  <c r="H1214" i="7"/>
  <c r="H1215" i="7"/>
  <c r="H1216" i="7"/>
  <c r="H1217" i="7"/>
  <c r="H1218" i="7"/>
  <c r="H1219" i="7"/>
  <c r="H1220" i="7"/>
  <c r="H1221" i="7"/>
  <c r="H1222" i="7"/>
  <c r="H1223" i="7"/>
  <c r="H1224" i="7"/>
  <c r="H1225" i="7"/>
  <c r="H1226" i="7"/>
  <c r="H1227" i="7"/>
  <c r="H1228" i="7"/>
  <c r="H1229" i="7"/>
  <c r="H1230" i="7"/>
  <c r="H1231" i="7"/>
  <c r="H1232" i="7"/>
  <c r="H1233" i="7"/>
  <c r="H1234" i="7"/>
  <c r="H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941" i="7"/>
  <c r="J942" i="7"/>
  <c r="J943" i="7"/>
  <c r="J944" i="7"/>
  <c r="J945" i="7"/>
  <c r="J946" i="7"/>
  <c r="J947" i="7"/>
  <c r="J948" i="7"/>
  <c r="J949" i="7"/>
  <c r="J950" i="7"/>
  <c r="J951" i="7"/>
  <c r="J952" i="7"/>
  <c r="J953" i="7"/>
  <c r="J954" i="7"/>
  <c r="J955" i="7"/>
  <c r="J956" i="7"/>
  <c r="J957" i="7"/>
  <c r="J958" i="7"/>
  <c r="J959" i="7"/>
  <c r="J960" i="7"/>
  <c r="J961" i="7"/>
  <c r="J962" i="7"/>
  <c r="J963" i="7"/>
  <c r="J964" i="7"/>
  <c r="J965" i="7"/>
  <c r="J966" i="7"/>
  <c r="J967" i="7"/>
  <c r="J968" i="7"/>
  <c r="J969" i="7"/>
  <c r="J970" i="7"/>
  <c r="J971" i="7"/>
  <c r="J972" i="7"/>
  <c r="J973" i="7"/>
  <c r="J974" i="7"/>
  <c r="J975" i="7"/>
  <c r="J976" i="7"/>
  <c r="J977" i="7"/>
  <c r="J978" i="7"/>
  <c r="J979" i="7"/>
  <c r="J980" i="7"/>
  <c r="J981" i="7"/>
  <c r="J982" i="7"/>
  <c r="J983" i="7"/>
  <c r="J984" i="7"/>
  <c r="J985" i="7"/>
  <c r="J986" i="7"/>
  <c r="J987" i="7"/>
  <c r="J988" i="7"/>
  <c r="J989" i="7"/>
  <c r="J990" i="7"/>
  <c r="J991" i="7"/>
  <c r="J992" i="7"/>
  <c r="J993" i="7"/>
  <c r="J994" i="7"/>
  <c r="J995" i="7"/>
  <c r="J996" i="7"/>
  <c r="J997" i="7"/>
  <c r="J998" i="7"/>
  <c r="J999" i="7"/>
  <c r="J1000" i="7"/>
  <c r="J1001" i="7"/>
  <c r="J1002" i="7"/>
  <c r="J1003" i="7"/>
  <c r="J1004" i="7"/>
  <c r="J1005" i="7"/>
  <c r="J1006" i="7"/>
  <c r="J1007" i="7"/>
  <c r="J1008" i="7"/>
  <c r="J1009" i="7"/>
  <c r="J1010" i="7"/>
  <c r="J1011" i="7"/>
  <c r="J1012" i="7"/>
  <c r="J1013" i="7"/>
  <c r="J1014" i="7"/>
  <c r="J1015" i="7"/>
  <c r="J1016" i="7"/>
  <c r="J1017" i="7"/>
  <c r="J1018" i="7"/>
  <c r="J1019" i="7"/>
  <c r="J1020" i="7"/>
  <c r="J1021" i="7"/>
  <c r="J1022" i="7"/>
  <c r="J1023" i="7"/>
  <c r="J1024" i="7"/>
  <c r="J1025" i="7"/>
  <c r="J1026" i="7"/>
  <c r="J1027" i="7"/>
  <c r="J1028" i="7"/>
  <c r="J1029" i="7"/>
  <c r="J1030" i="7"/>
  <c r="J1031" i="7"/>
  <c r="J1032" i="7"/>
  <c r="J1033" i="7"/>
  <c r="J1034" i="7"/>
  <c r="J1035" i="7"/>
  <c r="J1036" i="7"/>
  <c r="J1037" i="7"/>
  <c r="J1038" i="7"/>
  <c r="J1039" i="7"/>
  <c r="J1040" i="7"/>
  <c r="J1041" i="7"/>
  <c r="J1042" i="7"/>
  <c r="J1043" i="7"/>
  <c r="J1044" i="7"/>
  <c r="J1045" i="7"/>
  <c r="J1046" i="7"/>
  <c r="J1047" i="7"/>
  <c r="J1048" i="7"/>
  <c r="J1049" i="7"/>
  <c r="J1050" i="7"/>
  <c r="J1051" i="7"/>
  <c r="J1052" i="7"/>
  <c r="J1053" i="7"/>
  <c r="J1054" i="7"/>
  <c r="J1055" i="7"/>
  <c r="J1056" i="7"/>
  <c r="J1057" i="7"/>
  <c r="J1058" i="7"/>
  <c r="J1059" i="7"/>
  <c r="J1060" i="7"/>
  <c r="J1061" i="7"/>
  <c r="J1062" i="7"/>
  <c r="J1063" i="7"/>
  <c r="J1064" i="7"/>
  <c r="J1065" i="7"/>
  <c r="J1066" i="7"/>
  <c r="J1067" i="7"/>
  <c r="J1068" i="7"/>
  <c r="J1069" i="7"/>
  <c r="J1070" i="7"/>
  <c r="J1071" i="7"/>
  <c r="J1072" i="7"/>
  <c r="J1073" i="7"/>
  <c r="J1074" i="7"/>
  <c r="J1075" i="7"/>
  <c r="J1076" i="7"/>
  <c r="J1077" i="7"/>
  <c r="J1078" i="7"/>
  <c r="J1079" i="7"/>
  <c r="J1080" i="7"/>
  <c r="J1081" i="7"/>
  <c r="J1082" i="7"/>
  <c r="J1083" i="7"/>
  <c r="J1084" i="7"/>
  <c r="J1085" i="7"/>
  <c r="J1086" i="7"/>
  <c r="J1087" i="7"/>
  <c r="J1088" i="7"/>
  <c r="J1089" i="7"/>
  <c r="J1090" i="7"/>
  <c r="J1091" i="7"/>
  <c r="J1092" i="7"/>
  <c r="J1093" i="7"/>
  <c r="J1094" i="7"/>
  <c r="J1095" i="7"/>
  <c r="J1096" i="7"/>
  <c r="J1097" i="7"/>
  <c r="J1098" i="7"/>
  <c r="J1099" i="7"/>
  <c r="J1100" i="7"/>
  <c r="J1101" i="7"/>
  <c r="J1102" i="7"/>
  <c r="J1103" i="7"/>
  <c r="J1104" i="7"/>
  <c r="J1105" i="7"/>
  <c r="J1106" i="7"/>
  <c r="J1107" i="7"/>
  <c r="J1108" i="7"/>
  <c r="J1109" i="7"/>
  <c r="J1110" i="7"/>
  <c r="J1111" i="7"/>
  <c r="J1112" i="7"/>
  <c r="J1113" i="7"/>
  <c r="J1114" i="7"/>
  <c r="J1115" i="7"/>
  <c r="J1116" i="7"/>
  <c r="J1117" i="7"/>
  <c r="J1118" i="7"/>
  <c r="J1119" i="7"/>
  <c r="J1120" i="7"/>
  <c r="J1121" i="7"/>
  <c r="J1122" i="7"/>
  <c r="J1123" i="7"/>
  <c r="J1124" i="7"/>
  <c r="J1125" i="7"/>
  <c r="J1126" i="7"/>
  <c r="J1127" i="7"/>
  <c r="J1128" i="7"/>
  <c r="J1129" i="7"/>
  <c r="J1130" i="7"/>
  <c r="J1131" i="7"/>
  <c r="J1132" i="7"/>
  <c r="J1133" i="7"/>
  <c r="J1134" i="7"/>
  <c r="J1135" i="7"/>
  <c r="J1136" i="7"/>
  <c r="J1137" i="7"/>
  <c r="J1138" i="7"/>
  <c r="J1139" i="7"/>
  <c r="J1140" i="7"/>
  <c r="J1141" i="7"/>
  <c r="J1142" i="7"/>
  <c r="J1143" i="7"/>
  <c r="J1144" i="7"/>
  <c r="J1145" i="7"/>
  <c r="J1146" i="7"/>
  <c r="J1147" i="7"/>
  <c r="J1148" i="7"/>
  <c r="J1149" i="7"/>
  <c r="J1150" i="7"/>
  <c r="J1151" i="7"/>
  <c r="J1152" i="7"/>
  <c r="J1153" i="7"/>
  <c r="J1154" i="7"/>
  <c r="J1155" i="7"/>
  <c r="J1156" i="7"/>
  <c r="J1157" i="7"/>
  <c r="J1158" i="7"/>
  <c r="J1159" i="7"/>
  <c r="J1160" i="7"/>
  <c r="J1161" i="7"/>
  <c r="J1162" i="7"/>
  <c r="J1163" i="7"/>
  <c r="J1164" i="7"/>
  <c r="J1165" i="7"/>
  <c r="J1166" i="7"/>
  <c r="J1167" i="7"/>
  <c r="J1168" i="7"/>
  <c r="J1169" i="7"/>
  <c r="J1170" i="7"/>
  <c r="J1171" i="7"/>
  <c r="J1172" i="7"/>
  <c r="J1173" i="7"/>
  <c r="J1174" i="7"/>
  <c r="J1175" i="7"/>
  <c r="J1176" i="7"/>
  <c r="J1177" i="7"/>
  <c r="J1178" i="7"/>
  <c r="J1179" i="7"/>
  <c r="J1180" i="7"/>
  <c r="J1181" i="7"/>
  <c r="J1182" i="7"/>
  <c r="J1183" i="7"/>
  <c r="J1184" i="7"/>
  <c r="J1185" i="7"/>
  <c r="J1186" i="7"/>
  <c r="J1187" i="7"/>
  <c r="J1188" i="7"/>
  <c r="J1189" i="7"/>
  <c r="J1190" i="7"/>
  <c r="J1191" i="7"/>
  <c r="J1192" i="7"/>
  <c r="J1193" i="7"/>
  <c r="J1194" i="7"/>
  <c r="J1195" i="7"/>
  <c r="J1196" i="7"/>
  <c r="J1197" i="7"/>
  <c r="J1198" i="7"/>
  <c r="J1199" i="7"/>
  <c r="J1200" i="7"/>
  <c r="J1201" i="7"/>
  <c r="J1202" i="7"/>
  <c r="J1203" i="7"/>
  <c r="J1204" i="7"/>
  <c r="J1205" i="7"/>
  <c r="J1206" i="7"/>
  <c r="J1207" i="7"/>
  <c r="J1208" i="7"/>
  <c r="J1209" i="7"/>
  <c r="J1210" i="7"/>
  <c r="J1211" i="7"/>
  <c r="J1212" i="7"/>
  <c r="J1213" i="7"/>
  <c r="J1214" i="7"/>
  <c r="J1215" i="7"/>
  <c r="J1216" i="7"/>
  <c r="J1217" i="7"/>
  <c r="J1218" i="7"/>
  <c r="J1219" i="7"/>
  <c r="J1220" i="7"/>
  <c r="J1221" i="7"/>
  <c r="J1222" i="7"/>
  <c r="J1223" i="7"/>
  <c r="J1224" i="7"/>
  <c r="J1225" i="7"/>
  <c r="J1226" i="7"/>
  <c r="J1227" i="7"/>
  <c r="J1228" i="7"/>
  <c r="J1229" i="7"/>
  <c r="J1230" i="7"/>
  <c r="J1231" i="7"/>
  <c r="J1232" i="7"/>
  <c r="J1233" i="7"/>
  <c r="J1234" i="7"/>
  <c r="J3" i="7"/>
  <c r="F24" i="6"/>
  <c r="F22" i="6"/>
  <c r="E15" i="6"/>
  <c r="E16" i="6"/>
  <c r="E17" i="6"/>
  <c r="E18" i="6"/>
  <c r="E19" i="6"/>
  <c r="F19" i="6" s="1"/>
  <c r="E14" i="6"/>
  <c r="F14" i="6" s="1"/>
  <c r="F13" i="6"/>
  <c r="E13" i="6"/>
  <c r="D13" i="5"/>
  <c r="C13" i="5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E13" i="5"/>
  <c r="F13" i="5" s="1"/>
  <c r="K66" i="4"/>
  <c r="L66" i="4" s="1"/>
  <c r="N66" i="4" s="1"/>
  <c r="K67" i="4" s="1"/>
  <c r="L67" i="4" s="1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N65" i="4"/>
  <c r="M65" i="4"/>
  <c r="L65" i="4"/>
  <c r="K65" i="4"/>
  <c r="N64" i="4"/>
  <c r="M64" i="4"/>
  <c r="L64" i="4"/>
  <c r="K64" i="4"/>
  <c r="L60" i="4"/>
  <c r="L61" i="4"/>
  <c r="E30" i="4"/>
  <c r="F30" i="4"/>
  <c r="G30" i="4"/>
  <c r="H30" i="4"/>
  <c r="E31" i="4" s="1"/>
  <c r="F31" i="4" s="1"/>
  <c r="G31" i="4"/>
  <c r="H31" i="4"/>
  <c r="E32" i="4" s="1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H29" i="4"/>
  <c r="G29" i="4"/>
  <c r="F29" i="4"/>
  <c r="F28" i="4"/>
  <c r="H28" i="4" s="1"/>
  <c r="E29" i="4" s="1"/>
  <c r="E28" i="4"/>
  <c r="G28" i="4"/>
  <c r="D22" i="4"/>
  <c r="D7" i="4"/>
  <c r="D9" i="4"/>
  <c r="G120" i="3"/>
  <c r="G121" i="3"/>
  <c r="G119" i="3"/>
  <c r="E116" i="3"/>
  <c r="E117" i="3"/>
  <c r="E115" i="3"/>
  <c r="H115" i="3" s="1"/>
  <c r="D116" i="3" s="1"/>
  <c r="F116" i="3" s="1"/>
  <c r="N114" i="3"/>
  <c r="N113" i="3"/>
  <c r="E95" i="3"/>
  <c r="G100" i="3"/>
  <c r="G101" i="3"/>
  <c r="G102" i="3"/>
  <c r="G103" i="3"/>
  <c r="G99" i="3"/>
  <c r="E92" i="3"/>
  <c r="E93" i="3"/>
  <c r="E94" i="3"/>
  <c r="E90" i="3"/>
  <c r="H90" i="3" s="1"/>
  <c r="D91" i="3" s="1"/>
  <c r="F91" i="3" s="1"/>
  <c r="E91" i="3"/>
  <c r="F90" i="3"/>
  <c r="G77" i="3"/>
  <c r="G78" i="3"/>
  <c r="G76" i="3"/>
  <c r="G75" i="3"/>
  <c r="E75" i="3"/>
  <c r="F75" i="3" s="1"/>
  <c r="H75" i="3" s="1"/>
  <c r="D76" i="3" s="1"/>
  <c r="E58" i="3"/>
  <c r="F58" i="3" s="1"/>
  <c r="H58" i="3" s="1"/>
  <c r="D59" i="3" s="1"/>
  <c r="F59" i="3" s="1"/>
  <c r="E45" i="3"/>
  <c r="E46" i="3"/>
  <c r="E47" i="3"/>
  <c r="E44" i="3"/>
  <c r="E43" i="3"/>
  <c r="F43" i="3" s="1"/>
  <c r="E29" i="3"/>
  <c r="E30" i="3"/>
  <c r="E31" i="3"/>
  <c r="F27" i="3"/>
  <c r="E27" i="3"/>
  <c r="E28" i="3"/>
  <c r="E15" i="3"/>
  <c r="E16" i="3"/>
  <c r="E17" i="3"/>
  <c r="E14" i="3"/>
  <c r="E13" i="3"/>
  <c r="F13" i="3"/>
  <c r="G18" i="2"/>
  <c r="G17" i="2"/>
  <c r="C18" i="2"/>
  <c r="G15" i="2"/>
  <c r="C9" i="2"/>
  <c r="C8" i="2"/>
  <c r="M9" i="8" l="1"/>
  <c r="V21" i="8"/>
  <c r="V20" i="8"/>
  <c r="N9" i="8"/>
  <c r="W21" i="8"/>
  <c r="O2" i="8"/>
  <c r="O15" i="8" s="1"/>
  <c r="W8" i="8"/>
  <c r="W9" i="8"/>
  <c r="W15" i="8"/>
  <c r="N8" i="8"/>
  <c r="V15" i="8"/>
  <c r="V9" i="8"/>
  <c r="X2" i="8"/>
  <c r="X14" i="8"/>
  <c r="M8" i="8"/>
  <c r="F18" i="6"/>
  <c r="F17" i="6"/>
  <c r="F21" i="6" s="1"/>
  <c r="F16" i="6"/>
  <c r="F15" i="6"/>
  <c r="D14" i="5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E32" i="5" s="1"/>
  <c r="F32" i="5" s="1"/>
  <c r="N67" i="4"/>
  <c r="K68" i="4" s="1"/>
  <c r="F32" i="4"/>
  <c r="H32" i="4"/>
  <c r="E33" i="4" s="1"/>
  <c r="H116" i="3"/>
  <c r="D117" i="3" s="1"/>
  <c r="F117" i="3" s="1"/>
  <c r="H91" i="3"/>
  <c r="D92" i="3" s="1"/>
  <c r="F92" i="3" s="1"/>
  <c r="H92" i="3" s="1"/>
  <c r="D93" i="3" s="1"/>
  <c r="F93" i="3" s="1"/>
  <c r="H93" i="3" s="1"/>
  <c r="D94" i="3" s="1"/>
  <c r="F76" i="3"/>
  <c r="H76" i="3" s="1"/>
  <c r="D77" i="3" s="1"/>
  <c r="H59" i="3"/>
  <c r="D60" i="3" s="1"/>
  <c r="F60" i="3" s="1"/>
  <c r="H60" i="3" s="1"/>
  <c r="D61" i="3" s="1"/>
  <c r="F61" i="3" s="1"/>
  <c r="G43" i="3"/>
  <c r="D44" i="3" s="1"/>
  <c r="G13" i="3"/>
  <c r="D14" i="3" s="1"/>
  <c r="F14" i="3" s="1"/>
  <c r="G14" i="3" s="1"/>
  <c r="D15" i="3" s="1"/>
  <c r="F15" i="3" s="1"/>
  <c r="G27" i="3"/>
  <c r="D28" i="3" s="1"/>
  <c r="X20" i="8" l="1"/>
  <c r="V24" i="8" s="1"/>
  <c r="X8" i="8"/>
  <c r="X21" i="8"/>
  <c r="V26" i="8" s="1"/>
  <c r="O9" i="8"/>
  <c r="O21" i="8"/>
  <c r="M26" i="8" s="1"/>
  <c r="M27" i="8" s="1"/>
  <c r="X15" i="8"/>
  <c r="X9" i="8"/>
  <c r="O8" i="8"/>
  <c r="E14" i="5"/>
  <c r="F14" i="5" s="1"/>
  <c r="E22" i="5"/>
  <c r="F22" i="5" s="1"/>
  <c r="E30" i="5"/>
  <c r="F30" i="5" s="1"/>
  <c r="E25" i="5"/>
  <c r="F25" i="5" s="1"/>
  <c r="E24" i="5"/>
  <c r="F24" i="5" s="1"/>
  <c r="E16" i="5"/>
  <c r="F16" i="5" s="1"/>
  <c r="E17" i="5"/>
  <c r="F17" i="5" s="1"/>
  <c r="E23" i="5"/>
  <c r="F23" i="5" s="1"/>
  <c r="E19" i="5"/>
  <c r="F19" i="5" s="1"/>
  <c r="E21" i="5"/>
  <c r="F21" i="5" s="1"/>
  <c r="E27" i="5"/>
  <c r="F27" i="5" s="1"/>
  <c r="E26" i="5"/>
  <c r="F26" i="5" s="1"/>
  <c r="E28" i="5"/>
  <c r="F28" i="5" s="1"/>
  <c r="E15" i="5"/>
  <c r="F15" i="5" s="1"/>
  <c r="E18" i="5"/>
  <c r="F18" i="5" s="1"/>
  <c r="E29" i="5"/>
  <c r="F29" i="5" s="1"/>
  <c r="E20" i="5"/>
  <c r="F20" i="5" s="1"/>
  <c r="E31" i="5"/>
  <c r="F31" i="5" s="1"/>
  <c r="L68" i="4"/>
  <c r="N68" i="4"/>
  <c r="K69" i="4" s="1"/>
  <c r="F33" i="4"/>
  <c r="H33" i="4"/>
  <c r="E34" i="4" s="1"/>
  <c r="H117" i="3"/>
  <c r="D118" i="3" s="1"/>
  <c r="F94" i="3"/>
  <c r="H94" i="3" s="1"/>
  <c r="D95" i="3" s="1"/>
  <c r="F44" i="3"/>
  <c r="G44" i="3" s="1"/>
  <c r="D45" i="3" s="1"/>
  <c r="F77" i="3"/>
  <c r="H77" i="3" s="1"/>
  <c r="D78" i="3" s="1"/>
  <c r="F78" i="3" s="1"/>
  <c r="H78" i="3" s="1"/>
  <c r="H61" i="3"/>
  <c r="D62" i="3" s="1"/>
  <c r="F62" i="3" s="1"/>
  <c r="H62" i="3" s="1"/>
  <c r="G15" i="3"/>
  <c r="D16" i="3" s="1"/>
  <c r="F16" i="3" s="1"/>
  <c r="G16" i="3" s="1"/>
  <c r="D17" i="3" s="1"/>
  <c r="F28" i="3"/>
  <c r="G28" i="3" s="1"/>
  <c r="D29" i="3" s="1"/>
  <c r="V27" i="8" l="1"/>
  <c r="F34" i="5"/>
  <c r="L69" i="4"/>
  <c r="N69" i="4" s="1"/>
  <c r="K70" i="4" s="1"/>
  <c r="F34" i="4"/>
  <c r="H34" i="4"/>
  <c r="E35" i="4" s="1"/>
  <c r="F118" i="3"/>
  <c r="H118" i="3" s="1"/>
  <c r="D119" i="3" s="1"/>
  <c r="F95" i="3"/>
  <c r="H95" i="3" s="1"/>
  <c r="D96" i="3" s="1"/>
  <c r="F96" i="3" s="1"/>
  <c r="H96" i="3" s="1"/>
  <c r="D97" i="3" s="1"/>
  <c r="F97" i="3" s="1"/>
  <c r="H97" i="3" s="1"/>
  <c r="D98" i="3" s="1"/>
  <c r="F98" i="3" s="1"/>
  <c r="H98" i="3" s="1"/>
  <c r="D99" i="3" s="1"/>
  <c r="F99" i="3" s="1"/>
  <c r="H99" i="3" s="1"/>
  <c r="D100" i="3" s="1"/>
  <c r="G45" i="3"/>
  <c r="D46" i="3" s="1"/>
  <c r="F46" i="3" s="1"/>
  <c r="G46" i="3" s="1"/>
  <c r="D47" i="3" s="1"/>
  <c r="F47" i="3" s="1"/>
  <c r="G47" i="3" s="1"/>
  <c r="F45" i="3"/>
  <c r="F29" i="3"/>
  <c r="G29" i="3" s="1"/>
  <c r="D30" i="3" s="1"/>
  <c r="F17" i="3"/>
  <c r="G17" i="3" s="1"/>
  <c r="L70" i="4" l="1"/>
  <c r="N70" i="4"/>
  <c r="K71" i="4" s="1"/>
  <c r="F35" i="4"/>
  <c r="H35" i="4"/>
  <c r="E36" i="4" s="1"/>
  <c r="F119" i="3"/>
  <c r="H119" i="3" s="1"/>
  <c r="D120" i="3" s="1"/>
  <c r="F100" i="3"/>
  <c r="H100" i="3" s="1"/>
  <c r="D101" i="3" s="1"/>
  <c r="F30" i="3"/>
  <c r="G30" i="3" s="1"/>
  <c r="D31" i="3" s="1"/>
  <c r="F31" i="3" s="1"/>
  <c r="G31" i="3" s="1"/>
  <c r="L71" i="4" l="1"/>
  <c r="N71" i="4" s="1"/>
  <c r="K72" i="4" s="1"/>
  <c r="F36" i="4"/>
  <c r="H36" i="4" s="1"/>
  <c r="E37" i="4" s="1"/>
  <c r="F120" i="3"/>
  <c r="H120" i="3" s="1"/>
  <c r="D121" i="3" s="1"/>
  <c r="F121" i="3" s="1"/>
  <c r="H121" i="3" s="1"/>
  <c r="F101" i="3"/>
  <c r="H101" i="3" s="1"/>
  <c r="D102" i="3" s="1"/>
  <c r="L72" i="4" l="1"/>
  <c r="N72" i="4"/>
  <c r="K73" i="4" s="1"/>
  <c r="F37" i="4"/>
  <c r="H37" i="4"/>
  <c r="E38" i="4" s="1"/>
  <c r="F102" i="3"/>
  <c r="H102" i="3" s="1"/>
  <c r="D103" i="3" s="1"/>
  <c r="L73" i="4" l="1"/>
  <c r="N73" i="4" s="1"/>
  <c r="K74" i="4" s="1"/>
  <c r="F38" i="4"/>
  <c r="H38" i="4"/>
  <c r="E39" i="4" s="1"/>
  <c r="F103" i="3"/>
  <c r="H103" i="3" s="1"/>
  <c r="L74" i="4" l="1"/>
  <c r="N74" i="4"/>
  <c r="K75" i="4" s="1"/>
  <c r="F39" i="4"/>
  <c r="H39" i="4"/>
  <c r="E40" i="4" s="1"/>
  <c r="L75" i="4" l="1"/>
  <c r="N75" i="4" s="1"/>
  <c r="K76" i="4" s="1"/>
  <c r="F40" i="4"/>
  <c r="H40" i="4"/>
  <c r="E41" i="4" s="1"/>
  <c r="L76" i="4" l="1"/>
  <c r="N76" i="4"/>
  <c r="K77" i="4" s="1"/>
  <c r="F41" i="4"/>
  <c r="H41" i="4"/>
  <c r="E42" i="4" s="1"/>
  <c r="L77" i="4" l="1"/>
  <c r="N77" i="4" s="1"/>
  <c r="K78" i="4" s="1"/>
  <c r="F42" i="4"/>
  <c r="H42" i="4"/>
  <c r="E43" i="4" s="1"/>
  <c r="L78" i="4" l="1"/>
  <c r="N78" i="4"/>
  <c r="K79" i="4" s="1"/>
  <c r="F43" i="4"/>
  <c r="H43" i="4"/>
  <c r="E44" i="4" s="1"/>
  <c r="L79" i="4" l="1"/>
  <c r="N79" i="4" s="1"/>
  <c r="K80" i="4" s="1"/>
  <c r="F44" i="4"/>
  <c r="H44" i="4" s="1"/>
  <c r="E45" i="4" s="1"/>
  <c r="L80" i="4" l="1"/>
  <c r="N80" i="4"/>
  <c r="K81" i="4" s="1"/>
  <c r="F45" i="4"/>
  <c r="H45" i="4"/>
  <c r="E46" i="4" s="1"/>
  <c r="L81" i="4" l="1"/>
  <c r="N81" i="4" s="1"/>
  <c r="K82" i="4" s="1"/>
  <c r="F46" i="4"/>
  <c r="H46" i="4"/>
  <c r="E47" i="4" s="1"/>
  <c r="L82" i="4" l="1"/>
  <c r="N82" i="4"/>
  <c r="K83" i="4" s="1"/>
  <c r="F47" i="4"/>
  <c r="H47" i="4"/>
  <c r="E48" i="4" s="1"/>
  <c r="L83" i="4" l="1"/>
  <c r="N83" i="4" s="1"/>
  <c r="K84" i="4" s="1"/>
  <c r="F48" i="4"/>
  <c r="H48" i="4"/>
  <c r="E49" i="4" s="1"/>
  <c r="L84" i="4" l="1"/>
  <c r="N84" i="4"/>
  <c r="K85" i="4" s="1"/>
  <c r="F49" i="4"/>
  <c r="H49" i="4" s="1"/>
  <c r="E50" i="4" s="1"/>
  <c r="L85" i="4" l="1"/>
  <c r="N85" i="4" s="1"/>
  <c r="K86" i="4" s="1"/>
  <c r="F50" i="4"/>
  <c r="H50" i="4" s="1"/>
  <c r="E51" i="4" s="1"/>
  <c r="L86" i="4" l="1"/>
  <c r="N86" i="4"/>
  <c r="K87" i="4" s="1"/>
  <c r="F51" i="4"/>
  <c r="H51" i="4"/>
  <c r="E52" i="4" s="1"/>
  <c r="L87" i="4" l="1"/>
  <c r="N87" i="4" s="1"/>
  <c r="K88" i="4" s="1"/>
  <c r="F52" i="4"/>
  <c r="H52" i="4"/>
  <c r="E53" i="4" s="1"/>
  <c r="L88" i="4" l="1"/>
  <c r="N88" i="4"/>
  <c r="K89" i="4" s="1"/>
  <c r="F53" i="4"/>
  <c r="H53" i="4" s="1"/>
  <c r="E54" i="4" s="1"/>
  <c r="L89" i="4" l="1"/>
  <c r="N89" i="4" s="1"/>
  <c r="K90" i="4" s="1"/>
  <c r="F54" i="4"/>
  <c r="H54" i="4" s="1"/>
  <c r="E55" i="4" s="1"/>
  <c r="L90" i="4" l="1"/>
  <c r="N90" i="4"/>
  <c r="K91" i="4" s="1"/>
  <c r="F55" i="4"/>
  <c r="H55" i="4" s="1"/>
  <c r="E56" i="4" s="1"/>
  <c r="L91" i="4" l="1"/>
  <c r="N91" i="4" s="1"/>
  <c r="K92" i="4" s="1"/>
  <c r="F56" i="4"/>
  <c r="H56" i="4" s="1"/>
  <c r="E57" i="4" s="1"/>
  <c r="L92" i="4" l="1"/>
  <c r="N92" i="4" s="1"/>
  <c r="K93" i="4" s="1"/>
  <c r="F57" i="4"/>
  <c r="H57" i="4"/>
  <c r="E58" i="4" s="1"/>
  <c r="L93" i="4" l="1"/>
  <c r="N93" i="4" s="1"/>
  <c r="K94" i="4" s="1"/>
  <c r="F58" i="4"/>
  <c r="H58" i="4"/>
  <c r="E59" i="4" s="1"/>
  <c r="L94" i="4" l="1"/>
  <c r="N94" i="4"/>
  <c r="K95" i="4" s="1"/>
  <c r="F59" i="4"/>
  <c r="H59" i="4"/>
  <c r="E60" i="4" s="1"/>
  <c r="L95" i="4" l="1"/>
  <c r="N95" i="4" s="1"/>
  <c r="K96" i="4" s="1"/>
  <c r="F60" i="4"/>
  <c r="H60" i="4"/>
  <c r="E61" i="4" s="1"/>
  <c r="L96" i="4" l="1"/>
  <c r="N96" i="4"/>
  <c r="K97" i="4" s="1"/>
  <c r="F61" i="4"/>
  <c r="H61" i="4" s="1"/>
  <c r="E62" i="4" s="1"/>
  <c r="L97" i="4" l="1"/>
  <c r="N97" i="4" s="1"/>
  <c r="K98" i="4" s="1"/>
  <c r="F62" i="4"/>
  <c r="H62" i="4" s="1"/>
  <c r="E63" i="4" s="1"/>
  <c r="L98" i="4" l="1"/>
  <c r="N98" i="4"/>
  <c r="K99" i="4" s="1"/>
  <c r="F63" i="4"/>
  <c r="H63" i="4" s="1"/>
  <c r="E64" i="4" s="1"/>
  <c r="L99" i="4" l="1"/>
  <c r="N99" i="4" s="1"/>
  <c r="K100" i="4" s="1"/>
  <c r="F64" i="4"/>
  <c r="H64" i="4"/>
  <c r="E65" i="4" s="1"/>
  <c r="L100" i="4" l="1"/>
  <c r="N100" i="4"/>
  <c r="K101" i="4" s="1"/>
  <c r="F65" i="4"/>
  <c r="H65" i="4"/>
  <c r="E66" i="4" s="1"/>
  <c r="L101" i="4" l="1"/>
  <c r="N101" i="4" s="1"/>
  <c r="K102" i="4" s="1"/>
  <c r="F66" i="4"/>
  <c r="H66" i="4"/>
  <c r="E67" i="4" s="1"/>
  <c r="L102" i="4" l="1"/>
  <c r="N102" i="4"/>
  <c r="K103" i="4" s="1"/>
  <c r="F67" i="4"/>
  <c r="H67" i="4"/>
  <c r="E68" i="4" s="1"/>
  <c r="L103" i="4" l="1"/>
  <c r="N103" i="4" s="1"/>
  <c r="K104" i="4" s="1"/>
  <c r="F68" i="4"/>
  <c r="H68" i="4"/>
  <c r="E69" i="4" s="1"/>
  <c r="L104" i="4" l="1"/>
  <c r="N104" i="4"/>
  <c r="K105" i="4" s="1"/>
  <c r="F69" i="4"/>
  <c r="H69" i="4"/>
  <c r="E70" i="4" s="1"/>
  <c r="L105" i="4" l="1"/>
  <c r="N105" i="4" s="1"/>
  <c r="K106" i="4" s="1"/>
  <c r="F70" i="4"/>
  <c r="H70" i="4"/>
  <c r="E71" i="4" s="1"/>
  <c r="L106" i="4" l="1"/>
  <c r="N106" i="4"/>
  <c r="K107" i="4" s="1"/>
  <c r="F71" i="4"/>
  <c r="H71" i="4"/>
  <c r="E72" i="4" s="1"/>
  <c r="L107" i="4" l="1"/>
  <c r="N107" i="4" s="1"/>
  <c r="K108" i="4" s="1"/>
  <c r="F72" i="4"/>
  <c r="H72" i="4"/>
  <c r="E73" i="4" s="1"/>
  <c r="L108" i="4" l="1"/>
  <c r="N108" i="4"/>
  <c r="K109" i="4" s="1"/>
  <c r="F73" i="4"/>
  <c r="H73" i="4"/>
  <c r="E74" i="4" s="1"/>
  <c r="L109" i="4" l="1"/>
  <c r="N109" i="4" s="1"/>
  <c r="K110" i="4" s="1"/>
  <c r="F74" i="4"/>
  <c r="H74" i="4"/>
  <c r="E75" i="4" s="1"/>
  <c r="L110" i="4" l="1"/>
  <c r="N110" i="4"/>
  <c r="K111" i="4" s="1"/>
  <c r="F75" i="4"/>
  <c r="H75" i="4"/>
  <c r="E76" i="4" s="1"/>
  <c r="L111" i="4" l="1"/>
  <c r="N111" i="4" s="1"/>
  <c r="K112" i="4" s="1"/>
  <c r="F76" i="4"/>
  <c r="H76" i="4"/>
  <c r="E77" i="4" s="1"/>
  <c r="L112" i="4" l="1"/>
  <c r="N112" i="4" s="1"/>
  <c r="K113" i="4" s="1"/>
  <c r="F77" i="4"/>
  <c r="H77" i="4"/>
  <c r="E78" i="4" s="1"/>
  <c r="N113" i="4" l="1"/>
  <c r="K114" i="4" s="1"/>
  <c r="L113" i="4"/>
  <c r="F78" i="4"/>
  <c r="H78" i="4"/>
  <c r="E79" i="4" s="1"/>
  <c r="L114" i="4" l="1"/>
  <c r="N114" i="4"/>
  <c r="K115" i="4" s="1"/>
  <c r="F79" i="4"/>
  <c r="H79" i="4"/>
  <c r="E80" i="4" s="1"/>
  <c r="N115" i="4" l="1"/>
  <c r="K116" i="4" s="1"/>
  <c r="L115" i="4"/>
  <c r="F80" i="4"/>
  <c r="H80" i="4"/>
  <c r="E81" i="4" s="1"/>
  <c r="L116" i="4" l="1"/>
  <c r="N116" i="4"/>
  <c r="K117" i="4" s="1"/>
  <c r="F81" i="4"/>
  <c r="H81" i="4"/>
  <c r="E82" i="4" s="1"/>
  <c r="L117" i="4" l="1"/>
  <c r="N117" i="4" s="1"/>
  <c r="K118" i="4" s="1"/>
  <c r="F82" i="4"/>
  <c r="H82" i="4"/>
  <c r="E83" i="4" s="1"/>
  <c r="L118" i="4" l="1"/>
  <c r="N118" i="4"/>
  <c r="K119" i="4" s="1"/>
  <c r="F83" i="4"/>
  <c r="H83" i="4"/>
  <c r="E84" i="4" s="1"/>
  <c r="L119" i="4" l="1"/>
  <c r="N119" i="4" s="1"/>
  <c r="K120" i="4" s="1"/>
  <c r="F84" i="4"/>
  <c r="H84" i="4"/>
  <c r="E85" i="4" s="1"/>
  <c r="L120" i="4" l="1"/>
  <c r="N120" i="4" s="1"/>
  <c r="K121" i="4" s="1"/>
  <c r="F85" i="4"/>
  <c r="H85" i="4"/>
  <c r="E86" i="4" s="1"/>
  <c r="N121" i="4" l="1"/>
  <c r="K122" i="4" s="1"/>
  <c r="L121" i="4"/>
  <c r="F86" i="4"/>
  <c r="H86" i="4"/>
  <c r="E87" i="4" s="1"/>
  <c r="L122" i="4" l="1"/>
  <c r="N122" i="4" s="1"/>
  <c r="K123" i="4" s="1"/>
  <c r="F87" i="4"/>
  <c r="H87" i="4"/>
  <c r="E88" i="4" s="1"/>
  <c r="N123" i="4" l="1"/>
  <c r="K124" i="4" s="1"/>
  <c r="L123" i="4"/>
  <c r="F88" i="4"/>
  <c r="H88" i="4"/>
  <c r="E89" i="4" s="1"/>
  <c r="L124" i="4" l="1"/>
  <c r="N124" i="4" s="1"/>
  <c r="K125" i="4" s="1"/>
  <c r="F89" i="4"/>
  <c r="H89" i="4"/>
  <c r="E90" i="4" s="1"/>
  <c r="L125" i="4" l="1"/>
  <c r="N125" i="4" s="1"/>
  <c r="K126" i="4" s="1"/>
  <c r="F90" i="4"/>
  <c r="H90" i="4"/>
  <c r="E91" i="4" s="1"/>
  <c r="L126" i="4" l="1"/>
  <c r="N126" i="4" s="1"/>
  <c r="K127" i="4" s="1"/>
  <c r="F91" i="4"/>
  <c r="H91" i="4"/>
  <c r="E92" i="4" s="1"/>
  <c r="N127" i="4" l="1"/>
  <c r="K128" i="4" s="1"/>
  <c r="L127" i="4"/>
  <c r="F92" i="4"/>
  <c r="H92" i="4"/>
  <c r="E93" i="4" s="1"/>
  <c r="L128" i="4" l="1"/>
  <c r="N128" i="4"/>
  <c r="K129" i="4" s="1"/>
  <c r="F93" i="4"/>
  <c r="H93" i="4"/>
  <c r="E94" i="4" s="1"/>
  <c r="L129" i="4" l="1"/>
  <c r="N129" i="4" s="1"/>
  <c r="K130" i="4" s="1"/>
  <c r="F94" i="4"/>
  <c r="H94" i="4"/>
  <c r="E95" i="4" s="1"/>
  <c r="L130" i="4" l="1"/>
  <c r="N130" i="4"/>
  <c r="K131" i="4" s="1"/>
  <c r="F95" i="4"/>
  <c r="H95" i="4"/>
  <c r="E96" i="4" s="1"/>
  <c r="L131" i="4" l="1"/>
  <c r="N131" i="4" s="1"/>
  <c r="K132" i="4" s="1"/>
  <c r="F96" i="4"/>
  <c r="H96" i="4"/>
  <c r="E97" i="4" s="1"/>
  <c r="L132" i="4" l="1"/>
  <c r="N132" i="4" s="1"/>
  <c r="K133" i="4" s="1"/>
  <c r="F97" i="4"/>
  <c r="H97" i="4"/>
  <c r="E98" i="4" s="1"/>
  <c r="N133" i="4" l="1"/>
  <c r="K134" i="4" s="1"/>
  <c r="L133" i="4"/>
  <c r="F98" i="4"/>
  <c r="H98" i="4"/>
  <c r="E99" i="4" s="1"/>
  <c r="L134" i="4" l="1"/>
  <c r="N134" i="4" s="1"/>
  <c r="K135" i="4" s="1"/>
  <c r="F99" i="4"/>
  <c r="H99" i="4"/>
  <c r="E100" i="4" s="1"/>
  <c r="N135" i="4" l="1"/>
  <c r="K136" i="4" s="1"/>
  <c r="L135" i="4"/>
  <c r="F100" i="4"/>
  <c r="H100" i="4"/>
  <c r="E101" i="4" s="1"/>
  <c r="L136" i="4" l="1"/>
  <c r="N136" i="4" s="1"/>
  <c r="K137" i="4" s="1"/>
  <c r="F101" i="4"/>
  <c r="H101" i="4"/>
  <c r="E102" i="4" s="1"/>
  <c r="L137" i="4" l="1"/>
  <c r="N137" i="4" s="1"/>
  <c r="K138" i="4" s="1"/>
  <c r="F102" i="4"/>
  <c r="H102" i="4"/>
  <c r="E103" i="4" s="1"/>
  <c r="L138" i="4" l="1"/>
  <c r="N138" i="4" s="1"/>
  <c r="K139" i="4" s="1"/>
  <c r="F103" i="4"/>
  <c r="H103" i="4"/>
  <c r="E104" i="4" s="1"/>
  <c r="N139" i="4" l="1"/>
  <c r="K140" i="4" s="1"/>
  <c r="L139" i="4"/>
  <c r="F104" i="4"/>
  <c r="H104" i="4"/>
  <c r="E105" i="4" s="1"/>
  <c r="L140" i="4" l="1"/>
  <c r="N140" i="4" s="1"/>
  <c r="K141" i="4" s="1"/>
  <c r="F105" i="4"/>
  <c r="H105" i="4"/>
  <c r="E106" i="4" s="1"/>
  <c r="L141" i="4" l="1"/>
  <c r="N141" i="4" s="1"/>
  <c r="K142" i="4" s="1"/>
  <c r="F106" i="4"/>
  <c r="H106" i="4"/>
  <c r="E107" i="4" s="1"/>
  <c r="L142" i="4" l="1"/>
  <c r="N142" i="4" s="1"/>
  <c r="K143" i="4" s="1"/>
  <c r="F107" i="4"/>
  <c r="H107" i="4"/>
  <c r="E108" i="4" s="1"/>
  <c r="L143" i="4" l="1"/>
  <c r="N143" i="4" s="1"/>
  <c r="K144" i="4" s="1"/>
  <c r="F108" i="4"/>
  <c r="H108" i="4"/>
  <c r="E109" i="4" s="1"/>
  <c r="L144" i="4" l="1"/>
  <c r="N144" i="4"/>
  <c r="K145" i="4" s="1"/>
  <c r="F109" i="4"/>
  <c r="H109" i="4"/>
  <c r="E110" i="4" s="1"/>
  <c r="N145" i="4" l="1"/>
  <c r="K146" i="4" s="1"/>
  <c r="L145" i="4"/>
  <c r="F110" i="4"/>
  <c r="H110" i="4"/>
  <c r="E111" i="4" s="1"/>
  <c r="L146" i="4" l="1"/>
  <c r="N146" i="4" s="1"/>
  <c r="K147" i="4" s="1"/>
  <c r="F111" i="4"/>
  <c r="H111" i="4"/>
  <c r="E112" i="4" s="1"/>
  <c r="L147" i="4" l="1"/>
  <c r="N147" i="4" s="1"/>
  <c r="K148" i="4" s="1"/>
  <c r="F112" i="4"/>
  <c r="H112" i="4"/>
  <c r="E113" i="4" s="1"/>
  <c r="L148" i="4" l="1"/>
  <c r="N148" i="4"/>
  <c r="K149" i="4" s="1"/>
  <c r="F113" i="4"/>
  <c r="H113" i="4"/>
  <c r="E114" i="4" s="1"/>
  <c r="L149" i="4" l="1"/>
  <c r="N149" i="4" s="1"/>
  <c r="K150" i="4" s="1"/>
  <c r="F114" i="4"/>
  <c r="H114" i="4"/>
  <c r="E115" i="4" s="1"/>
  <c r="L150" i="4" l="1"/>
  <c r="N150" i="4" s="1"/>
  <c r="K151" i="4" s="1"/>
  <c r="F115" i="4"/>
  <c r="H115" i="4"/>
  <c r="E116" i="4" s="1"/>
  <c r="L151" i="4" l="1"/>
  <c r="N151" i="4" s="1"/>
  <c r="K152" i="4" s="1"/>
  <c r="F116" i="4"/>
  <c r="H116" i="4"/>
  <c r="E117" i="4" s="1"/>
  <c r="L152" i="4" l="1"/>
  <c r="N152" i="4" s="1"/>
  <c r="K153" i="4" s="1"/>
  <c r="F117" i="4"/>
  <c r="H117" i="4"/>
  <c r="E118" i="4" s="1"/>
  <c r="L153" i="4" l="1"/>
  <c r="N153" i="4" s="1"/>
  <c r="K154" i="4" s="1"/>
  <c r="F118" i="4"/>
  <c r="H118" i="4"/>
  <c r="E119" i="4" s="1"/>
  <c r="L154" i="4" l="1"/>
  <c r="N154" i="4" s="1"/>
  <c r="K155" i="4" s="1"/>
  <c r="F119" i="4"/>
  <c r="H119" i="4"/>
  <c r="E120" i="4" s="1"/>
  <c r="L155" i="4" l="1"/>
  <c r="N155" i="4" s="1"/>
  <c r="K156" i="4" s="1"/>
  <c r="F120" i="4"/>
  <c r="H120" i="4"/>
  <c r="E121" i="4" s="1"/>
  <c r="L156" i="4" l="1"/>
  <c r="N156" i="4" s="1"/>
  <c r="K157" i="4" s="1"/>
  <c r="F121" i="4"/>
  <c r="H121" i="4"/>
  <c r="E122" i="4" s="1"/>
  <c r="L157" i="4" l="1"/>
  <c r="N157" i="4" s="1"/>
  <c r="K158" i="4" s="1"/>
  <c r="F122" i="4"/>
  <c r="H122" i="4"/>
  <c r="E123" i="4" s="1"/>
  <c r="L158" i="4" l="1"/>
  <c r="N158" i="4"/>
  <c r="K159" i="4" s="1"/>
  <c r="F123" i="4"/>
  <c r="H123" i="4"/>
  <c r="E124" i="4" s="1"/>
  <c r="L159" i="4" l="1"/>
  <c r="N159" i="4" s="1"/>
  <c r="K160" i="4" s="1"/>
  <c r="F124" i="4"/>
  <c r="H124" i="4"/>
  <c r="E125" i="4" s="1"/>
  <c r="L160" i="4" l="1"/>
  <c r="N160" i="4" s="1"/>
  <c r="K161" i="4" s="1"/>
  <c r="F125" i="4"/>
  <c r="H125" i="4"/>
  <c r="E126" i="4" s="1"/>
  <c r="L161" i="4" l="1"/>
  <c r="N161" i="4" s="1"/>
  <c r="K162" i="4" s="1"/>
  <c r="F126" i="4"/>
  <c r="H126" i="4"/>
  <c r="E127" i="4" s="1"/>
  <c r="L162" i="4" l="1"/>
  <c r="N162" i="4"/>
  <c r="K163" i="4" s="1"/>
  <c r="F127" i="4"/>
  <c r="H127" i="4"/>
  <c r="E128" i="4" s="1"/>
  <c r="L163" i="4" l="1"/>
  <c r="N163" i="4" s="1"/>
  <c r="K164" i="4" s="1"/>
  <c r="F128" i="4"/>
  <c r="H128" i="4"/>
  <c r="E129" i="4" s="1"/>
  <c r="L164" i="4" l="1"/>
  <c r="N164" i="4"/>
  <c r="K165" i="4" s="1"/>
  <c r="F129" i="4"/>
  <c r="H129" i="4"/>
  <c r="E130" i="4" s="1"/>
  <c r="L165" i="4" l="1"/>
  <c r="N165" i="4" s="1"/>
  <c r="K166" i="4" s="1"/>
  <c r="F130" i="4"/>
  <c r="H130" i="4"/>
  <c r="E131" i="4" s="1"/>
  <c r="L166" i="4" l="1"/>
  <c r="N166" i="4" s="1"/>
  <c r="K167" i="4" s="1"/>
  <c r="F131" i="4"/>
  <c r="H131" i="4"/>
  <c r="E132" i="4" s="1"/>
  <c r="L167" i="4" l="1"/>
  <c r="N167" i="4" s="1"/>
  <c r="K168" i="4" s="1"/>
  <c r="F132" i="4"/>
  <c r="H132" i="4"/>
  <c r="E133" i="4" s="1"/>
  <c r="L168" i="4" l="1"/>
  <c r="N168" i="4" s="1"/>
  <c r="K169" i="4" s="1"/>
  <c r="F133" i="4"/>
  <c r="H133" i="4"/>
  <c r="E134" i="4" s="1"/>
  <c r="N169" i="4" l="1"/>
  <c r="K170" i="4" s="1"/>
  <c r="L169" i="4"/>
  <c r="F134" i="4"/>
  <c r="H134" i="4"/>
  <c r="E135" i="4" s="1"/>
  <c r="L170" i="4" l="1"/>
  <c r="N170" i="4" s="1"/>
  <c r="K171" i="4" s="1"/>
  <c r="F135" i="4"/>
  <c r="H135" i="4"/>
  <c r="E136" i="4" s="1"/>
  <c r="L171" i="4" l="1"/>
  <c r="N171" i="4" s="1"/>
  <c r="K172" i="4" s="1"/>
  <c r="F136" i="4"/>
  <c r="H136" i="4"/>
  <c r="E137" i="4" s="1"/>
  <c r="L172" i="4" l="1"/>
  <c r="N172" i="4" s="1"/>
  <c r="K173" i="4" s="1"/>
  <c r="F137" i="4"/>
  <c r="H137" i="4"/>
  <c r="E138" i="4" s="1"/>
  <c r="N173" i="4" l="1"/>
  <c r="K174" i="4" s="1"/>
  <c r="L173" i="4"/>
  <c r="F138" i="4"/>
  <c r="H138" i="4"/>
  <c r="E139" i="4" s="1"/>
  <c r="L174" i="4" l="1"/>
  <c r="N174" i="4" s="1"/>
  <c r="K175" i="4" s="1"/>
  <c r="F139" i="4"/>
  <c r="H139" i="4"/>
  <c r="E140" i="4" s="1"/>
  <c r="L175" i="4" l="1"/>
  <c r="N175" i="4" s="1"/>
  <c r="K176" i="4" s="1"/>
  <c r="F140" i="4"/>
  <c r="H140" i="4" s="1"/>
  <c r="E141" i="4" s="1"/>
  <c r="L176" i="4" l="1"/>
  <c r="N176" i="4"/>
  <c r="K177" i="4" s="1"/>
  <c r="F141" i="4"/>
  <c r="H141" i="4" s="1"/>
  <c r="E142" i="4" s="1"/>
  <c r="L177" i="4" l="1"/>
  <c r="N177" i="4" s="1"/>
  <c r="K178" i="4" s="1"/>
  <c r="F142" i="4"/>
  <c r="H142" i="4" s="1"/>
  <c r="E143" i="4" s="1"/>
  <c r="L178" i="4" l="1"/>
  <c r="N178" i="4" s="1"/>
  <c r="K179" i="4" s="1"/>
  <c r="F143" i="4"/>
  <c r="H143" i="4"/>
  <c r="E144" i="4" s="1"/>
  <c r="L179" i="4" l="1"/>
  <c r="N179" i="4" s="1"/>
  <c r="K180" i="4" s="1"/>
  <c r="F144" i="4"/>
  <c r="H144" i="4"/>
  <c r="E145" i="4" s="1"/>
  <c r="L180" i="4" l="1"/>
  <c r="N180" i="4"/>
  <c r="K181" i="4" s="1"/>
  <c r="F145" i="4"/>
  <c r="H145" i="4"/>
  <c r="E146" i="4" s="1"/>
  <c r="L181" i="4" l="1"/>
  <c r="N181" i="4" s="1"/>
  <c r="K182" i="4" s="1"/>
  <c r="F146" i="4"/>
  <c r="H146" i="4"/>
  <c r="E147" i="4" s="1"/>
  <c r="L182" i="4" l="1"/>
  <c r="N182" i="4"/>
  <c r="K183" i="4" s="1"/>
  <c r="F147" i="4"/>
  <c r="H147" i="4"/>
  <c r="E148" i="4" s="1"/>
  <c r="L183" i="4" l="1"/>
  <c r="N183" i="4"/>
  <c r="K184" i="4" s="1"/>
  <c r="F148" i="4"/>
  <c r="H148" i="4"/>
  <c r="E149" i="4" s="1"/>
  <c r="L184" i="4" l="1"/>
  <c r="N184" i="4" s="1"/>
  <c r="K185" i="4" s="1"/>
  <c r="F149" i="4"/>
  <c r="H149" i="4" s="1"/>
  <c r="E150" i="4" s="1"/>
  <c r="L185" i="4" l="1"/>
  <c r="N185" i="4" s="1"/>
  <c r="K186" i="4" s="1"/>
  <c r="H150" i="4"/>
  <c r="E151" i="4" s="1"/>
  <c r="F150" i="4"/>
  <c r="L186" i="4" l="1"/>
  <c r="N186" i="4"/>
  <c r="K187" i="4" s="1"/>
  <c r="F151" i="4"/>
  <c r="H151" i="4" s="1"/>
  <c r="E152" i="4" s="1"/>
  <c r="L187" i="4" l="1"/>
  <c r="N187" i="4"/>
  <c r="K188" i="4" s="1"/>
  <c r="F152" i="4"/>
  <c r="H152" i="4" s="1"/>
  <c r="E153" i="4" s="1"/>
  <c r="L188" i="4" l="1"/>
  <c r="N188" i="4"/>
  <c r="K189" i="4" s="1"/>
  <c r="F153" i="4"/>
  <c r="H153" i="4"/>
  <c r="E154" i="4" s="1"/>
  <c r="L189" i="4" l="1"/>
  <c r="N189" i="4"/>
  <c r="K190" i="4" s="1"/>
  <c r="F154" i="4"/>
  <c r="H154" i="4" s="1"/>
  <c r="E155" i="4" s="1"/>
  <c r="L190" i="4" l="1"/>
  <c r="N190" i="4"/>
  <c r="K191" i="4" s="1"/>
  <c r="F155" i="4"/>
  <c r="H155" i="4"/>
  <c r="E156" i="4" s="1"/>
  <c r="L191" i="4" l="1"/>
  <c r="N191" i="4"/>
  <c r="K192" i="4" s="1"/>
  <c r="F156" i="4"/>
  <c r="H156" i="4" s="1"/>
  <c r="E157" i="4" s="1"/>
  <c r="L192" i="4" l="1"/>
  <c r="N192" i="4" s="1"/>
  <c r="K193" i="4" s="1"/>
  <c r="F157" i="4"/>
  <c r="H157" i="4"/>
  <c r="E158" i="4" s="1"/>
  <c r="L193" i="4" l="1"/>
  <c r="N193" i="4"/>
  <c r="K194" i="4" s="1"/>
  <c r="F158" i="4"/>
  <c r="H158" i="4"/>
  <c r="E159" i="4" s="1"/>
  <c r="L194" i="4" l="1"/>
  <c r="N194" i="4" s="1"/>
  <c r="K195" i="4" s="1"/>
  <c r="F159" i="4"/>
  <c r="H159" i="4"/>
  <c r="E160" i="4" s="1"/>
  <c r="L195" i="4" l="1"/>
  <c r="N195" i="4"/>
  <c r="K196" i="4" s="1"/>
  <c r="F160" i="4"/>
  <c r="H160" i="4"/>
  <c r="E161" i="4" s="1"/>
  <c r="L196" i="4" l="1"/>
  <c r="N196" i="4"/>
  <c r="K197" i="4" s="1"/>
  <c r="F161" i="4"/>
  <c r="H161" i="4"/>
  <c r="E162" i="4" s="1"/>
  <c r="L197" i="4" l="1"/>
  <c r="N197" i="4"/>
  <c r="K198" i="4" s="1"/>
  <c r="F162" i="4"/>
  <c r="H162" i="4"/>
  <c r="E163" i="4" s="1"/>
  <c r="L198" i="4" l="1"/>
  <c r="N198" i="4"/>
  <c r="K199" i="4" s="1"/>
  <c r="F163" i="4"/>
  <c r="H163" i="4"/>
  <c r="E164" i="4" s="1"/>
  <c r="L199" i="4" l="1"/>
  <c r="N199" i="4"/>
  <c r="K200" i="4" s="1"/>
  <c r="F164" i="4"/>
  <c r="H164" i="4"/>
  <c r="E165" i="4" s="1"/>
  <c r="L200" i="4" l="1"/>
  <c r="N200" i="4" s="1"/>
  <c r="K201" i="4" s="1"/>
  <c r="F165" i="4"/>
  <c r="H165" i="4"/>
  <c r="E166" i="4" s="1"/>
  <c r="L201" i="4" l="1"/>
  <c r="N201" i="4" s="1"/>
  <c r="K202" i="4" s="1"/>
  <c r="F166" i="4"/>
  <c r="H166" i="4" s="1"/>
  <c r="E167" i="4" s="1"/>
  <c r="L202" i="4" l="1"/>
  <c r="N202" i="4"/>
  <c r="K203" i="4" s="1"/>
  <c r="F167" i="4"/>
  <c r="H167" i="4"/>
  <c r="E168" i="4" s="1"/>
  <c r="L203" i="4" l="1"/>
  <c r="N203" i="4"/>
  <c r="K204" i="4" s="1"/>
  <c r="F168" i="4"/>
  <c r="H168" i="4"/>
  <c r="E169" i="4" s="1"/>
  <c r="L204" i="4" l="1"/>
  <c r="N204" i="4"/>
  <c r="K205" i="4" s="1"/>
  <c r="F169" i="4"/>
  <c r="H169" i="4"/>
  <c r="E170" i="4" s="1"/>
  <c r="L205" i="4" l="1"/>
  <c r="N205" i="4" s="1"/>
  <c r="K206" i="4" s="1"/>
  <c r="F170" i="4"/>
  <c r="H170" i="4"/>
  <c r="E171" i="4" s="1"/>
  <c r="L206" i="4" l="1"/>
  <c r="N206" i="4" s="1"/>
  <c r="K207" i="4" s="1"/>
  <c r="F171" i="4"/>
  <c r="H171" i="4"/>
  <c r="E172" i="4" s="1"/>
  <c r="L207" i="4" l="1"/>
  <c r="N207" i="4" s="1"/>
  <c r="K208" i="4" s="1"/>
  <c r="F172" i="4"/>
  <c r="H172" i="4" s="1"/>
  <c r="E173" i="4" s="1"/>
  <c r="L208" i="4" l="1"/>
  <c r="N208" i="4" s="1"/>
  <c r="K209" i="4" s="1"/>
  <c r="F173" i="4"/>
  <c r="H173" i="4"/>
  <c r="E174" i="4" s="1"/>
  <c r="L209" i="4" l="1"/>
  <c r="N209" i="4" s="1"/>
  <c r="K210" i="4" s="1"/>
  <c r="F174" i="4"/>
  <c r="H174" i="4"/>
  <c r="E175" i="4" s="1"/>
  <c r="L210" i="4" l="1"/>
  <c r="N210" i="4"/>
  <c r="K211" i="4" s="1"/>
  <c r="F175" i="4"/>
  <c r="H175" i="4"/>
  <c r="E176" i="4" s="1"/>
  <c r="L211" i="4" l="1"/>
  <c r="N211" i="4"/>
  <c r="K212" i="4" s="1"/>
  <c r="F176" i="4"/>
  <c r="H176" i="4"/>
  <c r="E177" i="4" s="1"/>
  <c r="L212" i="4" l="1"/>
  <c r="N212" i="4"/>
  <c r="K213" i="4" s="1"/>
  <c r="F177" i="4"/>
  <c r="H177" i="4"/>
  <c r="E178" i="4" s="1"/>
  <c r="L213" i="4" l="1"/>
  <c r="N213" i="4"/>
  <c r="K214" i="4" s="1"/>
  <c r="F178" i="4"/>
  <c r="H178" i="4"/>
  <c r="E179" i="4" s="1"/>
  <c r="L214" i="4" l="1"/>
  <c r="N214" i="4"/>
  <c r="K215" i="4" s="1"/>
  <c r="F179" i="4"/>
  <c r="H179" i="4"/>
  <c r="E180" i="4" s="1"/>
  <c r="L215" i="4" l="1"/>
  <c r="N215" i="4" s="1"/>
  <c r="K216" i="4" s="1"/>
  <c r="F180" i="4"/>
  <c r="H180" i="4"/>
  <c r="E181" i="4" s="1"/>
  <c r="L216" i="4" l="1"/>
  <c r="N216" i="4"/>
  <c r="K217" i="4" s="1"/>
  <c r="F181" i="4"/>
  <c r="H181" i="4"/>
  <c r="E182" i="4" s="1"/>
  <c r="L217" i="4" l="1"/>
  <c r="N217" i="4"/>
  <c r="K218" i="4" s="1"/>
  <c r="F182" i="4"/>
  <c r="H182" i="4" s="1"/>
  <c r="E183" i="4" s="1"/>
  <c r="L218" i="4" l="1"/>
  <c r="N218" i="4"/>
  <c r="K219" i="4" s="1"/>
  <c r="F183" i="4"/>
  <c r="H183" i="4"/>
  <c r="E184" i="4" s="1"/>
  <c r="L219" i="4" l="1"/>
  <c r="N219" i="4" s="1"/>
  <c r="K220" i="4" s="1"/>
  <c r="F184" i="4"/>
  <c r="H184" i="4"/>
  <c r="E185" i="4" s="1"/>
  <c r="L220" i="4" l="1"/>
  <c r="N220" i="4"/>
  <c r="K221" i="4" s="1"/>
  <c r="F185" i="4"/>
  <c r="H185" i="4"/>
  <c r="E186" i="4" s="1"/>
  <c r="L221" i="4" l="1"/>
  <c r="N221" i="4" s="1"/>
  <c r="K222" i="4" s="1"/>
  <c r="F186" i="4"/>
  <c r="H186" i="4"/>
  <c r="E187" i="4" s="1"/>
  <c r="L222" i="4" l="1"/>
  <c r="N222" i="4" s="1"/>
  <c r="K223" i="4" s="1"/>
  <c r="F187" i="4"/>
  <c r="H187" i="4"/>
  <c r="E188" i="4" s="1"/>
  <c r="L223" i="4" l="1"/>
  <c r="N223" i="4"/>
  <c r="K224" i="4" s="1"/>
  <c r="F188" i="4"/>
  <c r="H188" i="4" s="1"/>
  <c r="E189" i="4" s="1"/>
  <c r="L224" i="4" l="1"/>
  <c r="N224" i="4" s="1"/>
  <c r="K225" i="4" s="1"/>
  <c r="F189" i="4"/>
  <c r="H189" i="4"/>
  <c r="E190" i="4" s="1"/>
  <c r="L225" i="4" l="1"/>
  <c r="N225" i="4" s="1"/>
  <c r="K226" i="4" s="1"/>
  <c r="F190" i="4"/>
  <c r="H190" i="4"/>
  <c r="E191" i="4" s="1"/>
  <c r="L226" i="4" l="1"/>
  <c r="N226" i="4" s="1"/>
  <c r="K227" i="4" s="1"/>
  <c r="F191" i="4"/>
  <c r="H191" i="4" s="1"/>
  <c r="E192" i="4" s="1"/>
  <c r="L227" i="4" l="1"/>
  <c r="N227" i="4" s="1"/>
  <c r="K228" i="4" s="1"/>
  <c r="F192" i="4"/>
  <c r="H192" i="4"/>
  <c r="E193" i="4" s="1"/>
  <c r="L228" i="4" l="1"/>
  <c r="N228" i="4"/>
  <c r="K229" i="4" s="1"/>
  <c r="F193" i="4"/>
  <c r="H193" i="4"/>
  <c r="E194" i="4" s="1"/>
  <c r="L229" i="4" l="1"/>
  <c r="N229" i="4" s="1"/>
  <c r="K230" i="4" s="1"/>
  <c r="F194" i="4"/>
  <c r="H194" i="4"/>
  <c r="E195" i="4" s="1"/>
  <c r="L230" i="4" l="1"/>
  <c r="N230" i="4" s="1"/>
  <c r="K231" i="4" s="1"/>
  <c r="F195" i="4"/>
  <c r="H195" i="4"/>
  <c r="E196" i="4" s="1"/>
  <c r="L231" i="4" l="1"/>
  <c r="N231" i="4"/>
  <c r="K232" i="4" s="1"/>
  <c r="F196" i="4"/>
  <c r="H196" i="4"/>
  <c r="E197" i="4" s="1"/>
  <c r="L232" i="4" l="1"/>
  <c r="N232" i="4"/>
  <c r="K233" i="4" s="1"/>
  <c r="F197" i="4"/>
  <c r="H197" i="4"/>
  <c r="E198" i="4" s="1"/>
  <c r="L233" i="4" l="1"/>
  <c r="N233" i="4" s="1"/>
  <c r="K234" i="4" s="1"/>
  <c r="F198" i="4"/>
  <c r="H198" i="4"/>
  <c r="E199" i="4" s="1"/>
  <c r="L234" i="4" l="1"/>
  <c r="N234" i="4"/>
  <c r="K235" i="4" s="1"/>
  <c r="F199" i="4"/>
  <c r="H199" i="4"/>
  <c r="E200" i="4" s="1"/>
  <c r="L235" i="4" l="1"/>
  <c r="N235" i="4" s="1"/>
  <c r="K236" i="4" s="1"/>
  <c r="F200" i="4"/>
  <c r="H200" i="4" s="1"/>
  <c r="E201" i="4" s="1"/>
  <c r="L236" i="4" l="1"/>
  <c r="N236" i="4" s="1"/>
  <c r="K237" i="4" s="1"/>
  <c r="F201" i="4"/>
  <c r="H201" i="4"/>
  <c r="E202" i="4" s="1"/>
  <c r="L237" i="4" l="1"/>
  <c r="N237" i="4" s="1"/>
  <c r="K238" i="4" s="1"/>
  <c r="F202" i="4"/>
  <c r="H202" i="4" s="1"/>
  <c r="E203" i="4" s="1"/>
  <c r="L238" i="4" l="1"/>
  <c r="N238" i="4" s="1"/>
  <c r="K239" i="4" s="1"/>
  <c r="F203" i="4"/>
  <c r="H203" i="4"/>
  <c r="E204" i="4" s="1"/>
  <c r="L239" i="4" l="1"/>
  <c r="N239" i="4" s="1"/>
  <c r="K240" i="4" s="1"/>
  <c r="F204" i="4"/>
  <c r="H204" i="4" s="1"/>
  <c r="E205" i="4" s="1"/>
  <c r="L240" i="4" l="1"/>
  <c r="N240" i="4"/>
  <c r="K241" i="4" s="1"/>
  <c r="F205" i="4"/>
  <c r="H205" i="4"/>
  <c r="E206" i="4" s="1"/>
  <c r="L241" i="4" l="1"/>
  <c r="N241" i="4" s="1"/>
  <c r="K242" i="4" s="1"/>
  <c r="F206" i="4"/>
  <c r="H206" i="4" s="1"/>
  <c r="E207" i="4" s="1"/>
  <c r="L242" i="4" l="1"/>
  <c r="N242" i="4"/>
  <c r="K243" i="4" s="1"/>
  <c r="F207" i="4"/>
  <c r="H207" i="4"/>
  <c r="E208" i="4" s="1"/>
  <c r="L243" i="4" l="1"/>
  <c r="N243" i="4" s="1"/>
  <c r="K244" i="4" s="1"/>
  <c r="H208" i="4"/>
  <c r="E209" i="4" s="1"/>
  <c r="F208" i="4"/>
  <c r="L244" i="4" l="1"/>
  <c r="N244" i="4"/>
  <c r="K245" i="4" s="1"/>
  <c r="F209" i="4"/>
  <c r="H209" i="4"/>
  <c r="E210" i="4" s="1"/>
  <c r="L245" i="4" l="1"/>
  <c r="N245" i="4" s="1"/>
  <c r="K246" i="4" s="1"/>
  <c r="F210" i="4"/>
  <c r="H210" i="4" s="1"/>
  <c r="E211" i="4" s="1"/>
  <c r="L246" i="4" l="1"/>
  <c r="N246" i="4"/>
  <c r="K247" i="4" s="1"/>
  <c r="F211" i="4"/>
  <c r="H211" i="4"/>
  <c r="E212" i="4" s="1"/>
  <c r="L247" i="4" l="1"/>
  <c r="N247" i="4" s="1"/>
  <c r="K248" i="4" s="1"/>
  <c r="F212" i="4"/>
  <c r="H212" i="4" s="1"/>
  <c r="E213" i="4" s="1"/>
  <c r="L248" i="4" l="1"/>
  <c r="N248" i="4"/>
  <c r="K249" i="4" s="1"/>
  <c r="F213" i="4"/>
  <c r="H213" i="4"/>
  <c r="E214" i="4" s="1"/>
  <c r="L249" i="4" l="1"/>
  <c r="N249" i="4" s="1"/>
  <c r="K250" i="4" s="1"/>
  <c r="F214" i="4"/>
  <c r="H214" i="4" s="1"/>
  <c r="E215" i="4" s="1"/>
  <c r="L250" i="4" l="1"/>
  <c r="N250" i="4"/>
  <c r="K251" i="4" s="1"/>
  <c r="F215" i="4"/>
  <c r="H215" i="4"/>
  <c r="E216" i="4" s="1"/>
  <c r="L251" i="4" l="1"/>
  <c r="N251" i="4" s="1"/>
  <c r="K252" i="4" s="1"/>
  <c r="F216" i="4"/>
  <c r="H216" i="4" s="1"/>
  <c r="E217" i="4" s="1"/>
  <c r="L252" i="4" l="1"/>
  <c r="N252" i="4"/>
  <c r="K253" i="4" s="1"/>
  <c r="F217" i="4"/>
  <c r="H217" i="4"/>
  <c r="E218" i="4" s="1"/>
  <c r="L253" i="4" l="1"/>
  <c r="N253" i="4" s="1"/>
  <c r="K254" i="4" s="1"/>
  <c r="F218" i="4"/>
  <c r="H218" i="4" s="1"/>
  <c r="E219" i="4" s="1"/>
  <c r="L254" i="4" l="1"/>
  <c r="N254" i="4"/>
  <c r="K255" i="4" s="1"/>
  <c r="F219" i="4"/>
  <c r="H219" i="4"/>
  <c r="E220" i="4" s="1"/>
  <c r="L255" i="4" l="1"/>
  <c r="N255" i="4" s="1"/>
  <c r="K256" i="4" s="1"/>
  <c r="F220" i="4"/>
  <c r="H220" i="4" s="1"/>
  <c r="E221" i="4" s="1"/>
  <c r="L256" i="4" l="1"/>
  <c r="N256" i="4"/>
  <c r="K257" i="4" s="1"/>
  <c r="F221" i="4"/>
  <c r="H221" i="4"/>
  <c r="E222" i="4" s="1"/>
  <c r="L257" i="4" l="1"/>
  <c r="N257" i="4" s="1"/>
  <c r="K258" i="4" s="1"/>
  <c r="F222" i="4"/>
  <c r="H222" i="4" s="1"/>
  <c r="E223" i="4" s="1"/>
  <c r="L258" i="4" l="1"/>
  <c r="N258" i="4"/>
  <c r="K259" i="4" s="1"/>
  <c r="F223" i="4"/>
  <c r="H223" i="4"/>
  <c r="E224" i="4" s="1"/>
  <c r="L259" i="4" l="1"/>
  <c r="N259" i="4" s="1"/>
  <c r="K260" i="4" s="1"/>
  <c r="F224" i="4"/>
  <c r="H224" i="4" s="1"/>
  <c r="E225" i="4" s="1"/>
  <c r="L260" i="4" l="1"/>
  <c r="N260" i="4"/>
  <c r="K261" i="4" s="1"/>
  <c r="F225" i="4"/>
  <c r="H225" i="4"/>
  <c r="E226" i="4" s="1"/>
  <c r="L261" i="4" l="1"/>
  <c r="N261" i="4" s="1"/>
  <c r="K262" i="4" s="1"/>
  <c r="F226" i="4"/>
  <c r="H226" i="4" s="1"/>
  <c r="E227" i="4" s="1"/>
  <c r="L262" i="4" l="1"/>
  <c r="N262" i="4" s="1"/>
  <c r="K263" i="4" s="1"/>
  <c r="F227" i="4"/>
  <c r="H227" i="4"/>
  <c r="E228" i="4" s="1"/>
  <c r="L263" i="4" l="1"/>
  <c r="N263" i="4" s="1"/>
  <c r="K264" i="4" s="1"/>
  <c r="F228" i="4"/>
  <c r="H228" i="4" s="1"/>
  <c r="E229" i="4" s="1"/>
  <c r="L264" i="4" l="1"/>
  <c r="N264" i="4"/>
  <c r="K265" i="4" s="1"/>
  <c r="F229" i="4"/>
  <c r="H229" i="4"/>
  <c r="E230" i="4" s="1"/>
  <c r="L265" i="4" l="1"/>
  <c r="N265" i="4" s="1"/>
  <c r="K266" i="4" s="1"/>
  <c r="F230" i="4"/>
  <c r="H230" i="4"/>
  <c r="E231" i="4" s="1"/>
  <c r="L266" i="4" l="1"/>
  <c r="N266" i="4" s="1"/>
  <c r="K267" i="4" s="1"/>
  <c r="F231" i="4"/>
  <c r="H231" i="4"/>
  <c r="E232" i="4" s="1"/>
  <c r="L267" i="4" l="1"/>
  <c r="N267" i="4" s="1"/>
  <c r="K268" i="4" s="1"/>
  <c r="F232" i="4"/>
  <c r="H232" i="4" s="1"/>
  <c r="E233" i="4" s="1"/>
  <c r="L268" i="4" l="1"/>
  <c r="N268" i="4"/>
  <c r="K269" i="4" s="1"/>
  <c r="F233" i="4"/>
  <c r="H233" i="4"/>
  <c r="E234" i="4" s="1"/>
  <c r="L269" i="4" l="1"/>
  <c r="N269" i="4" s="1"/>
  <c r="K270" i="4" s="1"/>
  <c r="F234" i="4"/>
  <c r="H234" i="4"/>
  <c r="E235" i="4" s="1"/>
  <c r="L270" i="4" l="1"/>
  <c r="N270" i="4"/>
  <c r="K271" i="4" s="1"/>
  <c r="F235" i="4"/>
  <c r="H235" i="4"/>
  <c r="E236" i="4" s="1"/>
  <c r="L271" i="4" l="1"/>
  <c r="N271" i="4" s="1"/>
  <c r="K272" i="4" s="1"/>
  <c r="F236" i="4"/>
  <c r="H236" i="4" s="1"/>
  <c r="E237" i="4" s="1"/>
  <c r="L272" i="4" l="1"/>
  <c r="N272" i="4"/>
  <c r="K273" i="4" s="1"/>
  <c r="F237" i="4"/>
  <c r="H237" i="4" s="1"/>
  <c r="E238" i="4" s="1"/>
  <c r="L273" i="4" l="1"/>
  <c r="N273" i="4" s="1"/>
  <c r="K274" i="4" s="1"/>
  <c r="F238" i="4"/>
  <c r="H238" i="4"/>
  <c r="E239" i="4" s="1"/>
  <c r="L274" i="4" l="1"/>
  <c r="N274" i="4"/>
  <c r="K275" i="4" s="1"/>
  <c r="F239" i="4"/>
  <c r="H239" i="4"/>
  <c r="E240" i="4" s="1"/>
  <c r="L275" i="4" l="1"/>
  <c r="N275" i="4" s="1"/>
  <c r="K276" i="4" s="1"/>
  <c r="F240" i="4"/>
  <c r="H240" i="4" s="1"/>
  <c r="E241" i="4" s="1"/>
  <c r="L276" i="4" l="1"/>
  <c r="N276" i="4"/>
  <c r="K277" i="4" s="1"/>
  <c r="F241" i="4"/>
  <c r="H241" i="4"/>
  <c r="E242" i="4" s="1"/>
  <c r="L277" i="4" l="1"/>
  <c r="N277" i="4" s="1"/>
  <c r="K278" i="4" s="1"/>
  <c r="F242" i="4"/>
  <c r="H242" i="4"/>
  <c r="E243" i="4" s="1"/>
  <c r="L278" i="4" l="1"/>
  <c r="N278" i="4"/>
  <c r="K279" i="4" s="1"/>
  <c r="F243" i="4"/>
  <c r="H243" i="4"/>
  <c r="E244" i="4" s="1"/>
  <c r="L279" i="4" l="1"/>
  <c r="N279" i="4" s="1"/>
  <c r="K280" i="4" s="1"/>
  <c r="F244" i="4"/>
  <c r="H244" i="4" s="1"/>
  <c r="E245" i="4" s="1"/>
  <c r="L280" i="4" l="1"/>
  <c r="N280" i="4" s="1"/>
  <c r="K281" i="4" s="1"/>
  <c r="F245" i="4"/>
  <c r="H245" i="4"/>
  <c r="E246" i="4" s="1"/>
  <c r="L281" i="4" l="1"/>
  <c r="N281" i="4" s="1"/>
  <c r="K282" i="4" s="1"/>
  <c r="F246" i="4"/>
  <c r="H246" i="4"/>
  <c r="E247" i="4" s="1"/>
  <c r="L282" i="4" l="1"/>
  <c r="N282" i="4" s="1"/>
  <c r="K283" i="4" s="1"/>
  <c r="F247" i="4"/>
  <c r="H247" i="4"/>
  <c r="E248" i="4" s="1"/>
  <c r="L283" i="4" l="1"/>
  <c r="N283" i="4" s="1"/>
  <c r="K284" i="4" s="1"/>
  <c r="F248" i="4"/>
  <c r="H248" i="4" s="1"/>
  <c r="E249" i="4" s="1"/>
  <c r="L284" i="4" l="1"/>
  <c r="N284" i="4"/>
  <c r="K285" i="4" s="1"/>
  <c r="F249" i="4"/>
  <c r="H249" i="4"/>
  <c r="E250" i="4" s="1"/>
  <c r="L285" i="4" l="1"/>
  <c r="N285" i="4" s="1"/>
  <c r="K286" i="4" s="1"/>
  <c r="F250" i="4"/>
  <c r="H250" i="4"/>
  <c r="E251" i="4" s="1"/>
  <c r="L286" i="4" l="1"/>
  <c r="N286" i="4"/>
  <c r="K287" i="4" s="1"/>
  <c r="F251" i="4"/>
  <c r="H251" i="4"/>
  <c r="E252" i="4" s="1"/>
  <c r="L287" i="4" l="1"/>
  <c r="N287" i="4" s="1"/>
  <c r="K288" i="4" s="1"/>
  <c r="F252" i="4"/>
  <c r="H252" i="4" s="1"/>
  <c r="E253" i="4" s="1"/>
  <c r="L288" i="4" l="1"/>
  <c r="N288" i="4"/>
  <c r="K289" i="4" s="1"/>
  <c r="F253" i="4"/>
  <c r="H253" i="4"/>
  <c r="E254" i="4" s="1"/>
  <c r="L289" i="4" l="1"/>
  <c r="N289" i="4" s="1"/>
  <c r="K290" i="4" s="1"/>
  <c r="F254" i="4"/>
  <c r="H254" i="4"/>
  <c r="E255" i="4" s="1"/>
  <c r="L290" i="4" l="1"/>
  <c r="N290" i="4"/>
  <c r="K291" i="4" s="1"/>
  <c r="F255" i="4"/>
  <c r="H255" i="4"/>
  <c r="E256" i="4" s="1"/>
  <c r="L291" i="4" l="1"/>
  <c r="N291" i="4" s="1"/>
  <c r="K292" i="4" s="1"/>
  <c r="F256" i="4"/>
  <c r="H256" i="4" s="1"/>
  <c r="E257" i="4" s="1"/>
  <c r="L292" i="4" l="1"/>
  <c r="N292" i="4" s="1"/>
  <c r="K293" i="4" s="1"/>
  <c r="F257" i="4"/>
  <c r="H257" i="4"/>
  <c r="E258" i="4" s="1"/>
  <c r="L293" i="4" l="1"/>
  <c r="N293" i="4" s="1"/>
  <c r="K294" i="4" s="1"/>
  <c r="F258" i="4"/>
  <c r="H258" i="4"/>
  <c r="E259" i="4" s="1"/>
  <c r="L294" i="4" l="1"/>
  <c r="N294" i="4"/>
  <c r="K295" i="4" s="1"/>
  <c r="F259" i="4"/>
  <c r="H259" i="4"/>
  <c r="E260" i="4" s="1"/>
  <c r="L295" i="4" l="1"/>
  <c r="N295" i="4" s="1"/>
  <c r="K296" i="4" s="1"/>
  <c r="F260" i="4"/>
  <c r="H260" i="4"/>
  <c r="E261" i="4" s="1"/>
  <c r="L296" i="4" l="1"/>
  <c r="N296" i="4" s="1"/>
  <c r="K297" i="4" s="1"/>
  <c r="F261" i="4"/>
  <c r="H261" i="4"/>
  <c r="E262" i="4" s="1"/>
  <c r="L297" i="4" l="1"/>
  <c r="N297" i="4" s="1"/>
  <c r="K298" i="4" s="1"/>
  <c r="F262" i="4"/>
  <c r="H262" i="4" s="1"/>
  <c r="E263" i="4" s="1"/>
  <c r="L298" i="4" l="1"/>
  <c r="N298" i="4" s="1"/>
  <c r="K299" i="4" s="1"/>
  <c r="F263" i="4"/>
  <c r="H263" i="4"/>
  <c r="E264" i="4" s="1"/>
  <c r="L299" i="4" l="1"/>
  <c r="N299" i="4" s="1"/>
  <c r="K300" i="4" s="1"/>
  <c r="F264" i="4"/>
  <c r="H264" i="4"/>
  <c r="E265" i="4" s="1"/>
  <c r="L300" i="4" l="1"/>
  <c r="N300" i="4"/>
  <c r="K301" i="4" s="1"/>
  <c r="F265" i="4"/>
  <c r="H265" i="4"/>
  <c r="E266" i="4" s="1"/>
  <c r="L301" i="4" l="1"/>
  <c r="N301" i="4" s="1"/>
  <c r="K302" i="4" s="1"/>
  <c r="F266" i="4"/>
  <c r="H266" i="4"/>
  <c r="E267" i="4" s="1"/>
  <c r="L302" i="4" l="1"/>
  <c r="N302" i="4"/>
  <c r="K303" i="4" s="1"/>
  <c r="F267" i="4"/>
  <c r="H267" i="4"/>
  <c r="E268" i="4" s="1"/>
  <c r="L303" i="4" l="1"/>
  <c r="N303" i="4" s="1"/>
  <c r="K304" i="4" s="1"/>
  <c r="F268" i="4"/>
  <c r="H268" i="4"/>
  <c r="E269" i="4" s="1"/>
  <c r="L304" i="4" l="1"/>
  <c r="N304" i="4"/>
  <c r="K305" i="4" s="1"/>
  <c r="F269" i="4"/>
  <c r="H269" i="4"/>
  <c r="E270" i="4" s="1"/>
  <c r="L305" i="4" l="1"/>
  <c r="N305" i="4" s="1"/>
  <c r="K306" i="4" s="1"/>
  <c r="F270" i="4"/>
  <c r="H270" i="4"/>
  <c r="E271" i="4" s="1"/>
  <c r="L306" i="4" l="1"/>
  <c r="N306" i="4" s="1"/>
  <c r="K307" i="4" s="1"/>
  <c r="F271" i="4"/>
  <c r="H271" i="4"/>
  <c r="E272" i="4" s="1"/>
  <c r="L307" i="4" l="1"/>
  <c r="N307" i="4" s="1"/>
  <c r="K308" i="4" s="1"/>
  <c r="F272" i="4"/>
  <c r="H272" i="4" s="1"/>
  <c r="E273" i="4" s="1"/>
  <c r="L308" i="4" l="1"/>
  <c r="N308" i="4"/>
  <c r="K309" i="4" s="1"/>
  <c r="F273" i="4"/>
  <c r="H273" i="4"/>
  <c r="E274" i="4" s="1"/>
  <c r="L309" i="4" l="1"/>
  <c r="N309" i="4" s="1"/>
  <c r="K310" i="4" s="1"/>
  <c r="F274" i="4"/>
  <c r="H274" i="4"/>
  <c r="E275" i="4" s="1"/>
  <c r="L310" i="4" l="1"/>
  <c r="N310" i="4" s="1"/>
  <c r="K311" i="4" s="1"/>
  <c r="F275" i="4"/>
  <c r="H275" i="4"/>
  <c r="E276" i="4" s="1"/>
  <c r="L311" i="4" l="1"/>
  <c r="N311" i="4" s="1"/>
  <c r="K312" i="4" s="1"/>
  <c r="F276" i="4"/>
  <c r="H276" i="4"/>
  <c r="E277" i="4" s="1"/>
  <c r="L312" i="4" l="1"/>
  <c r="N312" i="4"/>
  <c r="K313" i="4" s="1"/>
  <c r="F277" i="4"/>
  <c r="H277" i="4"/>
  <c r="E278" i="4" s="1"/>
  <c r="L313" i="4" l="1"/>
  <c r="N313" i="4" s="1"/>
  <c r="K314" i="4" s="1"/>
  <c r="F278" i="4"/>
  <c r="H278" i="4" s="1"/>
  <c r="E279" i="4" s="1"/>
  <c r="L314" i="4" l="1"/>
  <c r="N314" i="4" s="1"/>
  <c r="K315" i="4" s="1"/>
  <c r="F279" i="4"/>
  <c r="H279" i="4"/>
  <c r="E280" i="4" s="1"/>
  <c r="L315" i="4" l="1"/>
  <c r="N315" i="4" s="1"/>
  <c r="K316" i="4" s="1"/>
  <c r="F280" i="4"/>
  <c r="H280" i="4"/>
  <c r="E281" i="4" s="1"/>
  <c r="L316" i="4" l="1"/>
  <c r="N316" i="4"/>
  <c r="K317" i="4" s="1"/>
  <c r="F281" i="4"/>
  <c r="H281" i="4"/>
  <c r="E282" i="4" s="1"/>
  <c r="L317" i="4" l="1"/>
  <c r="N317" i="4" s="1"/>
  <c r="K318" i="4" s="1"/>
  <c r="F282" i="4"/>
  <c r="H282" i="4"/>
  <c r="E283" i="4" s="1"/>
  <c r="L318" i="4" l="1"/>
  <c r="N318" i="4"/>
  <c r="K319" i="4" s="1"/>
  <c r="F283" i="4"/>
  <c r="H283" i="4"/>
  <c r="E284" i="4" s="1"/>
  <c r="L319" i="4" l="1"/>
  <c r="N319" i="4" s="1"/>
  <c r="K320" i="4" s="1"/>
  <c r="F284" i="4"/>
  <c r="H284" i="4" s="1"/>
  <c r="E285" i="4" s="1"/>
  <c r="L320" i="4" l="1"/>
  <c r="N320" i="4" s="1"/>
  <c r="K321" i="4" s="1"/>
  <c r="F285" i="4"/>
  <c r="H285" i="4"/>
  <c r="E286" i="4" s="1"/>
  <c r="L321" i="4" l="1"/>
  <c r="N321" i="4" s="1"/>
  <c r="K322" i="4" s="1"/>
  <c r="F286" i="4"/>
  <c r="H286" i="4"/>
  <c r="E287" i="4" s="1"/>
  <c r="L322" i="4" l="1"/>
  <c r="N322" i="4"/>
  <c r="K323" i="4" s="1"/>
  <c r="F287" i="4"/>
  <c r="H287" i="4"/>
  <c r="E288" i="4" s="1"/>
  <c r="L323" i="4" l="1"/>
  <c r="N323" i="4" s="1"/>
  <c r="K324" i="4" s="1"/>
  <c r="F288" i="4"/>
  <c r="H288" i="4" s="1"/>
  <c r="E289" i="4" s="1"/>
  <c r="L324" i="4" l="1"/>
  <c r="N324" i="4"/>
  <c r="K325" i="4" s="1"/>
  <c r="F289" i="4"/>
  <c r="H289" i="4"/>
  <c r="E290" i="4" s="1"/>
  <c r="L325" i="4" l="1"/>
  <c r="N325" i="4" s="1"/>
  <c r="K326" i="4" s="1"/>
  <c r="F290" i="4"/>
  <c r="H290" i="4"/>
  <c r="E291" i="4" s="1"/>
  <c r="L326" i="4" l="1"/>
  <c r="N326" i="4" s="1"/>
  <c r="K327" i="4" s="1"/>
  <c r="F291" i="4"/>
  <c r="H291" i="4"/>
  <c r="E292" i="4" s="1"/>
  <c r="L327" i="4" l="1"/>
  <c r="N327" i="4" s="1"/>
  <c r="F292" i="4"/>
  <c r="H292" i="4"/>
  <c r="E293" i="4" s="1"/>
  <c r="F293" i="4" l="1"/>
  <c r="H293" i="4"/>
  <c r="E294" i="4" s="1"/>
  <c r="F294" i="4" l="1"/>
  <c r="H294" i="4" s="1"/>
  <c r="E295" i="4" s="1"/>
  <c r="F295" i="4" l="1"/>
  <c r="H295" i="4"/>
  <c r="E296" i="4" s="1"/>
  <c r="F296" i="4" l="1"/>
  <c r="H296" i="4"/>
  <c r="E297" i="4" s="1"/>
  <c r="F297" i="4" l="1"/>
  <c r="H297" i="4"/>
  <c r="E298" i="4" s="1"/>
  <c r="F298" i="4" l="1"/>
  <c r="H298" i="4"/>
  <c r="E299" i="4" s="1"/>
  <c r="F299" i="4" l="1"/>
  <c r="H299" i="4"/>
  <c r="E300" i="4" s="1"/>
  <c r="F300" i="4" l="1"/>
  <c r="H300" i="4"/>
  <c r="E301" i="4" s="1"/>
  <c r="F301" i="4" l="1"/>
  <c r="H301" i="4"/>
  <c r="E302" i="4" s="1"/>
  <c r="F302" i="4" l="1"/>
  <c r="H302" i="4"/>
  <c r="E303" i="4" s="1"/>
  <c r="F303" i="4" l="1"/>
  <c r="H303" i="4"/>
  <c r="E304" i="4" s="1"/>
  <c r="F304" i="4" l="1"/>
  <c r="H304" i="4"/>
  <c r="E305" i="4" s="1"/>
  <c r="F305" i="4" l="1"/>
  <c r="H305" i="4"/>
  <c r="E306" i="4" s="1"/>
  <c r="F306" i="4" l="1"/>
  <c r="H306" i="4" s="1"/>
  <c r="E307" i="4" s="1"/>
  <c r="F307" i="4" l="1"/>
  <c r="H307" i="4"/>
  <c r="E308" i="4" s="1"/>
  <c r="F308" i="4" l="1"/>
  <c r="H308" i="4"/>
  <c r="E309" i="4" s="1"/>
  <c r="F309" i="4" l="1"/>
  <c r="H309" i="4"/>
  <c r="E310" i="4" s="1"/>
  <c r="F310" i="4" l="1"/>
  <c r="H310" i="4"/>
  <c r="E311" i="4" s="1"/>
  <c r="F311" i="4" l="1"/>
  <c r="H311" i="4"/>
  <c r="E312" i="4" s="1"/>
  <c r="F312" i="4" l="1"/>
  <c r="H312" i="4"/>
  <c r="E313" i="4" s="1"/>
  <c r="F313" i="4" l="1"/>
  <c r="H313" i="4"/>
  <c r="E314" i="4" s="1"/>
  <c r="F314" i="4" l="1"/>
  <c r="H314" i="4" s="1"/>
  <c r="E315" i="4" s="1"/>
  <c r="F315" i="4" l="1"/>
  <c r="H315" i="4"/>
  <c r="E316" i="4" s="1"/>
  <c r="F316" i="4" l="1"/>
  <c r="H316" i="4"/>
  <c r="E317" i="4" s="1"/>
  <c r="F317" i="4" l="1"/>
  <c r="H317" i="4"/>
  <c r="E318" i="4" s="1"/>
  <c r="F318" i="4" l="1"/>
  <c r="H318" i="4"/>
  <c r="E319" i="4" s="1"/>
  <c r="F319" i="4" l="1"/>
  <c r="H319" i="4"/>
  <c r="E320" i="4" s="1"/>
  <c r="F320" i="4" l="1"/>
  <c r="H320" i="4"/>
  <c r="E321" i="4" s="1"/>
  <c r="F321" i="4" l="1"/>
  <c r="H321" i="4"/>
  <c r="E322" i="4" s="1"/>
  <c r="F322" i="4" l="1"/>
  <c r="H322" i="4" s="1"/>
  <c r="E323" i="4" s="1"/>
  <c r="F323" i="4" l="1"/>
  <c r="H323" i="4" s="1"/>
  <c r="E324" i="4" s="1"/>
  <c r="F324" i="4" l="1"/>
  <c r="H324" i="4" s="1"/>
  <c r="E325" i="4" s="1"/>
  <c r="F325" i="4" l="1"/>
  <c r="H325" i="4"/>
  <c r="E326" i="4" s="1"/>
  <c r="F326" i="4" l="1"/>
  <c r="H326" i="4"/>
  <c r="E327" i="4" s="1"/>
  <c r="F327" i="4" l="1"/>
  <c r="H327" i="4"/>
  <c r="D3" i="1" l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3" i="1"/>
</calcChain>
</file>

<file path=xl/sharedStrings.xml><?xml version="1.0" encoding="utf-8"?>
<sst xmlns="http://schemas.openxmlformats.org/spreadsheetml/2006/main" count="559" uniqueCount="265">
  <si>
    <r>
      <rPr>
        <b/>
        <sz val="11"/>
        <color theme="1"/>
        <rFont val="Calibri"/>
        <family val="2"/>
        <scheme val="minor"/>
      </rPr>
      <t>Q.</t>
    </r>
    <r>
      <rPr>
        <sz val="11"/>
        <color theme="1"/>
        <rFont val="Calibri"/>
        <family val="2"/>
        <scheme val="minor"/>
      </rPr>
      <t xml:space="preserve"> S deposits Rs 100 into a bank account that returns 6% compounded quarterly.</t>
    </r>
  </si>
  <si>
    <t xml:space="preserve"> Estimate the value of the deposit one year from now and the EAY (Effective Annual Yield)</t>
  </si>
  <si>
    <t>R</t>
  </si>
  <si>
    <t>quarterly</t>
  </si>
  <si>
    <t>(6%/4mo)</t>
  </si>
  <si>
    <t>P</t>
  </si>
  <si>
    <t>FV</t>
  </si>
  <si>
    <t>EAY</t>
  </si>
  <si>
    <r>
      <rPr>
        <b/>
        <sz val="11"/>
        <color theme="1"/>
        <rFont val="Calibri"/>
        <family val="2"/>
        <scheme val="minor"/>
      </rPr>
      <t>Q.</t>
    </r>
    <r>
      <rPr>
        <sz val="11"/>
        <color theme="1"/>
        <rFont val="Calibri"/>
        <family val="2"/>
        <scheme val="minor"/>
      </rPr>
      <t xml:space="preserve"> S wants Rs 500k after 7 years in her bank account, that returns 10% compounded monthly</t>
    </r>
  </si>
  <si>
    <t>How much should she deposit into her bank acc to achieve this goal</t>
  </si>
  <si>
    <t>monthly</t>
  </si>
  <si>
    <t>PV</t>
  </si>
  <si>
    <t>----&gt; using formula</t>
  </si>
  <si>
    <t>T</t>
  </si>
  <si>
    <t>nper</t>
  </si>
  <si>
    <t>----&gt; using PV - FV formula</t>
  </si>
  <si>
    <r>
      <rPr>
        <b/>
        <sz val="11"/>
        <color theme="1"/>
        <rFont val="Calibri"/>
        <family val="2"/>
        <scheme val="minor"/>
      </rPr>
      <t>Q.</t>
    </r>
    <r>
      <rPr>
        <sz val="11"/>
        <color theme="1"/>
        <rFont val="Calibri"/>
        <family val="2"/>
        <scheme val="minor"/>
      </rPr>
      <t xml:space="preserve"> Sumeru plans to invest Rs 1000 at the end of every year starting from end of next year in to a Bank that returns</t>
    </r>
  </si>
  <si>
    <t xml:space="preserve">10% compounded annually. </t>
  </si>
  <si>
    <t/>
  </si>
  <si>
    <t>Estimate the value of the deposit, 5 years from now?</t>
  </si>
  <si>
    <t>years</t>
  </si>
  <si>
    <t>Year</t>
  </si>
  <si>
    <t>OB</t>
  </si>
  <si>
    <t>Deposit</t>
  </si>
  <si>
    <t>Interest</t>
  </si>
  <si>
    <t>CB</t>
  </si>
  <si>
    <r>
      <rPr>
        <b/>
        <sz val="11"/>
        <color theme="1"/>
        <rFont val="Calibri"/>
        <family val="2"/>
        <scheme val="minor"/>
      </rPr>
      <t>Q.</t>
    </r>
    <r>
      <rPr>
        <sz val="11"/>
        <color theme="1"/>
        <rFont val="Calibri"/>
        <family val="2"/>
        <scheme val="minor"/>
      </rPr>
      <t xml:space="preserve"> Suppose Sumeru wants a minimum of Rs 6500 at the end of 5 years, how much initial deposit does that warrant?</t>
    </r>
  </si>
  <si>
    <t>Assumed P</t>
  </si>
  <si>
    <r>
      <rPr>
        <b/>
        <sz val="11"/>
        <color theme="1"/>
        <rFont val="Calibri"/>
        <family val="2"/>
        <scheme val="minor"/>
      </rPr>
      <t>Q.</t>
    </r>
    <r>
      <rPr>
        <sz val="11"/>
        <color theme="1"/>
        <rFont val="Calibri"/>
        <family val="2"/>
        <scheme val="minor"/>
      </rPr>
      <t xml:space="preserve"> Sumeru plans to invest Rs 1000 annually starting from beginning of next year in to a Bank that returns</t>
    </r>
  </si>
  <si>
    <t>10% compounded annually. Estimate the value of the deposit, 5 years from now?</t>
  </si>
  <si>
    <t>---&gt; (used goal seek on it)</t>
  </si>
  <si>
    <t>Years</t>
  </si>
  <si>
    <r>
      <rPr>
        <b/>
        <sz val="11"/>
        <color theme="1"/>
        <rFont val="Calibri"/>
        <family val="2"/>
        <scheme val="minor"/>
      </rPr>
      <t>Q.</t>
    </r>
    <r>
      <rPr>
        <sz val="11"/>
        <color theme="1"/>
        <rFont val="Calibri"/>
        <family val="2"/>
        <scheme val="minor"/>
      </rPr>
      <t xml:space="preserve"> Rishii wants to finance his studies , the fees for which start from end of next year, Rs 20000 annually. </t>
    </r>
  </si>
  <si>
    <t>How much should he set aside now, in a bank a/c that returns 7% annually, to be able to pay fees for</t>
  </si>
  <si>
    <t xml:space="preserve">5 years? </t>
  </si>
  <si>
    <t>Payment</t>
  </si>
  <si>
    <r>
      <rPr>
        <b/>
        <sz val="12"/>
        <color theme="1"/>
        <rFont val="Calibri"/>
        <family val="2"/>
        <scheme val="minor"/>
      </rPr>
      <t>Q.</t>
    </r>
    <r>
      <rPr>
        <sz val="12"/>
        <color theme="1"/>
        <rFont val="Calibri"/>
        <family val="2"/>
        <scheme val="minor"/>
      </rPr>
      <t xml:space="preserve"> H wants to finance his studies , the fees for which start from end of next year, Rs. 500000 annually. </t>
    </r>
  </si>
  <si>
    <t>How much should he set aside now, in a bank a/c that returns 8% annually, to be able to pay fees for</t>
  </si>
  <si>
    <t xml:space="preserve">4 years? </t>
  </si>
  <si>
    <t>Pmt</t>
  </si>
  <si>
    <r>
      <rPr>
        <b/>
        <sz val="11"/>
        <color theme="1"/>
        <rFont val="Calibri"/>
        <family val="2"/>
        <scheme val="minor"/>
      </rPr>
      <t>Q.</t>
    </r>
    <r>
      <rPr>
        <sz val="11"/>
        <color theme="1"/>
        <rFont val="Calibri"/>
        <family val="2"/>
        <scheme val="minor"/>
      </rPr>
      <t xml:space="preserve"> Ishani requires Rs 20,000 at the end of each year from 2024 to 2028. How much should she deposit at the end</t>
    </r>
  </si>
  <si>
    <t>of every year from 2015 to 2020? The interest rate is 12%</t>
  </si>
  <si>
    <t>Pmt (2024-28</t>
  </si>
  <si>
    <r>
      <rPr>
        <b/>
        <sz val="11"/>
        <color theme="1"/>
        <rFont val="Calibri"/>
        <family val="2"/>
        <scheme val="minor"/>
      </rPr>
      <t>Q.</t>
    </r>
    <r>
      <rPr>
        <sz val="11"/>
        <color theme="1"/>
        <rFont val="Calibri"/>
        <family val="2"/>
        <scheme val="minor"/>
      </rPr>
      <t xml:space="preserve"> A Company ABC Inc. plans to redeem it's Bonds (Maturity Value $100 Million each tranche) in the years 2027 to 2029. </t>
    </r>
  </si>
  <si>
    <t>How much money should it set aside starting from end of next year for 3 years (2023-2025)  to be able to finance the redemption?</t>
  </si>
  <si>
    <t>Assume the sinking fund carries 7% interest compounded annually?</t>
  </si>
  <si>
    <t>1mil</t>
  </si>
  <si>
    <t>For my ref</t>
  </si>
  <si>
    <t>10mil</t>
  </si>
  <si>
    <t>100mil</t>
  </si>
  <si>
    <t>Payments</t>
  </si>
  <si>
    <t>Pmt (2027-29)</t>
  </si>
  <si>
    <t xml:space="preserve">Vir has applied for a home loan for a property in Colaba, and the Bank has sanctioned the loan of Rs 500,00,000. </t>
  </si>
  <si>
    <t xml:space="preserve">The loan is repayable in equated monthly instalments; over 25 years. The Bank charges 8% on an annual basis. </t>
  </si>
  <si>
    <t>mo</t>
  </si>
  <si>
    <t>EMI</t>
  </si>
  <si>
    <t>annually</t>
  </si>
  <si>
    <t>R / mo</t>
  </si>
  <si>
    <t xml:space="preserve">Estimate </t>
  </si>
  <si>
    <t>a) The EMI</t>
  </si>
  <si>
    <t>b) Construct the LAS</t>
  </si>
  <si>
    <t xml:space="preserve">c) New EMI if Vir repays Rs 50 Lacs after 36 months of the loan </t>
  </si>
  <si>
    <t>a)</t>
  </si>
  <si>
    <t>b)</t>
  </si>
  <si>
    <t>LAS</t>
  </si>
  <si>
    <t>Month</t>
  </si>
  <si>
    <t>c)</t>
  </si>
  <si>
    <t>New P</t>
  </si>
  <si>
    <t>New EMI</t>
  </si>
  <si>
    <t xml:space="preserve">An Oil well produces 100,000 barrels. It will last for 20 years more. However, the production will fall by 5% annually and oil prices will increase by 4% annually. </t>
  </si>
  <si>
    <t>The price per barrel is $70. Estimate the valuation assuming the ROI to be 15%?</t>
  </si>
  <si>
    <t>Appr (Oil prices)</t>
  </si>
  <si>
    <t>Fall in production</t>
  </si>
  <si>
    <t>No of Barrels</t>
  </si>
  <si>
    <t>Oil price</t>
  </si>
  <si>
    <t>Total cost</t>
  </si>
  <si>
    <t>PV of Total Cost</t>
  </si>
  <si>
    <t>Total Valuation</t>
  </si>
  <si>
    <r>
      <rPr>
        <b/>
        <sz val="11"/>
        <color theme="1"/>
        <rFont val="Calibri"/>
        <family val="2"/>
        <scheme val="minor"/>
      </rPr>
      <t>Q.</t>
    </r>
    <r>
      <rPr>
        <sz val="11"/>
        <color theme="1"/>
        <rFont val="Calibri"/>
        <family val="2"/>
        <scheme val="minor"/>
      </rPr>
      <t xml:space="preserve"> You want to invest in a stock that has just paid Rs 5 as dividend per share. The dividends are expected to grow annually @ 12.5% per share over the next 7 years. </t>
    </r>
  </si>
  <si>
    <t>After 7 years, you wish to sell the stock at Rs 250 (mininum). What is the price that you are willing to pay for the stock today?</t>
  </si>
  <si>
    <t>Assume -- min exp ROI (annual) to be 16%.</t>
  </si>
  <si>
    <t>Growth</t>
  </si>
  <si>
    <t>Dividend</t>
  </si>
  <si>
    <t>Price per share</t>
  </si>
  <si>
    <t>Total</t>
  </si>
  <si>
    <t>sum</t>
  </si>
  <si>
    <t>Date</t>
  </si>
  <si>
    <t>Adj Close (Reliance)</t>
  </si>
  <si>
    <t>Adj Close (NIFTY)</t>
  </si>
  <si>
    <t>Beta</t>
  </si>
  <si>
    <t>Correlation</t>
  </si>
  <si>
    <t>Covariance</t>
  </si>
  <si>
    <t>Returns(NIFTY)</t>
  </si>
  <si>
    <t>-</t>
  </si>
  <si>
    <t>Returns(Reliance)</t>
  </si>
  <si>
    <t>I have Rs 1,00,000 with me. Question: How do I invest?</t>
  </si>
  <si>
    <t>Adj Close (Tejas Network)</t>
  </si>
  <si>
    <t>Returns (Tejas Network)</t>
  </si>
  <si>
    <t>Returns (Reliance)</t>
  </si>
  <si>
    <t>Adj Close (Vodafone India)</t>
  </si>
  <si>
    <t>Returns (Vodafone)</t>
  </si>
  <si>
    <t>Reliance</t>
  </si>
  <si>
    <t>Tejas</t>
  </si>
  <si>
    <t>Portfolio</t>
  </si>
  <si>
    <t>Risk</t>
  </si>
  <si>
    <t>Corr(Reliance, Tejas)</t>
  </si>
  <si>
    <t>Expected Return</t>
  </si>
  <si>
    <t>weights</t>
  </si>
  <si>
    <t>A</t>
  </si>
  <si>
    <t>Sum</t>
  </si>
  <si>
    <t>MVP</t>
  </si>
  <si>
    <t>Initial Estimate</t>
  </si>
  <si>
    <t>Optimised Portfolio</t>
  </si>
  <si>
    <t>Rp</t>
  </si>
  <si>
    <t>Rf</t>
  </si>
  <si>
    <t>Std (p)</t>
  </si>
  <si>
    <t>Sharpes Ratio</t>
  </si>
  <si>
    <t>Vodafone</t>
  </si>
  <si>
    <t>Corr (Reliance, Vodafone)</t>
  </si>
  <si>
    <t>(Why did I choose Tejas Networks and Vodafone: High volatility)</t>
  </si>
  <si>
    <t>Adj Close (Adani)</t>
  </si>
  <si>
    <t>Returns (Adani)</t>
  </si>
  <si>
    <t>Suppose I want to make a portfolio of Reliance and Tejas networks | Reliance and Vodafone | Reliance and Adani</t>
  </si>
  <si>
    <t>Corr (Reliance, Adani)</t>
  </si>
  <si>
    <t>Adani</t>
  </si>
  <si>
    <t>MKT RTNS</t>
  </si>
  <si>
    <t>STK RTNS</t>
  </si>
  <si>
    <t>You are required to determine:</t>
  </si>
  <si>
    <t>(i)</t>
  </si>
  <si>
    <t>Characteristic line for stock A</t>
  </si>
  <si>
    <t>(ii)</t>
  </si>
  <si>
    <t>The systematic and unsystematic risk of stock A</t>
  </si>
  <si>
    <t>beta</t>
  </si>
  <si>
    <t>Predicted Returns</t>
  </si>
  <si>
    <t>intercept</t>
  </si>
  <si>
    <t>Systematic Risk</t>
  </si>
  <si>
    <t>The std deviation (error terms) for A &amp; B are 30% and 40% respectively. The volatility in the market is 22%</t>
  </si>
  <si>
    <t>Estimate the risks of securities A &amp; B respectively using Single Index Model</t>
  </si>
  <si>
    <t>beta(A)</t>
  </si>
  <si>
    <r>
      <t>W</t>
    </r>
    <r>
      <rPr>
        <vertAlign val="subscript"/>
        <sz val="11"/>
        <color theme="1"/>
        <rFont val="Calibri"/>
        <family val="2"/>
        <scheme val="minor"/>
      </rPr>
      <t>A</t>
    </r>
  </si>
  <si>
    <t>beta (B)</t>
  </si>
  <si>
    <r>
      <t>W</t>
    </r>
    <r>
      <rPr>
        <vertAlign val="subscript"/>
        <sz val="11"/>
        <color theme="1"/>
        <rFont val="Calibri"/>
        <family val="2"/>
        <scheme val="minor"/>
      </rPr>
      <t>B</t>
    </r>
  </si>
  <si>
    <t>Var(m)</t>
  </si>
  <si>
    <r>
      <rPr>
        <b/>
        <sz val="11"/>
        <color theme="1"/>
        <rFont val="Calibri"/>
        <family val="2"/>
        <scheme val="minor"/>
      </rPr>
      <t>Q.</t>
    </r>
    <r>
      <rPr>
        <sz val="11"/>
        <color theme="1"/>
        <rFont val="Calibri"/>
        <family val="2"/>
        <scheme val="minor"/>
      </rPr>
      <t xml:space="preserve"> You are analysing a portfolio with 2 securities, A &amp; B. A has a beta of 0.8 and B has a beta of 1.2</t>
    </r>
  </si>
  <si>
    <r>
      <rPr>
        <b/>
        <sz val="11"/>
        <color theme="1"/>
        <rFont val="Calibri"/>
        <family val="2"/>
        <scheme val="minor"/>
      </rPr>
      <t>Q.</t>
    </r>
    <r>
      <rPr>
        <sz val="11"/>
        <color theme="1"/>
        <rFont val="Calibri"/>
        <family val="2"/>
        <scheme val="minor"/>
      </rPr>
      <t xml:space="preserve"> The returns on stock A and market portfolio for a period of 6 years are as follows:-</t>
    </r>
  </si>
  <si>
    <t>std(A)</t>
  </si>
  <si>
    <t>std(B)</t>
  </si>
  <si>
    <t>std(M)</t>
  </si>
  <si>
    <t>Variance(M)</t>
  </si>
  <si>
    <t>Unsystematic Risk</t>
  </si>
  <si>
    <t>B</t>
  </si>
  <si>
    <t>Total Risk</t>
  </si>
  <si>
    <t>Sqrt</t>
  </si>
  <si>
    <t>"99.75% VAR"</t>
  </si>
  <si>
    <t>------&gt;</t>
  </si>
  <si>
    <t>"There is a 99.75% confidence that if there is a loss, it will not exceed the VAR or "Value at Risk"</t>
  </si>
  <si>
    <t>In other words, there is a 99.75% chance/probability that the worst loss will be the VAR</t>
  </si>
  <si>
    <t>z value for this 99.75%?</t>
  </si>
  <si>
    <t>volatility</t>
  </si>
  <si>
    <t>100cr</t>
  </si>
  <si>
    <t>1cr</t>
  </si>
  <si>
    <t>10cr</t>
  </si>
  <si>
    <t>=</t>
  </si>
  <si>
    <t>(x-xbar)/sigma</t>
  </si>
  <si>
    <t>annual VAR factor</t>
  </si>
  <si>
    <t>10 day VaR</t>
  </si>
  <si>
    <t>10 day VaR Value</t>
  </si>
  <si>
    <t>n-day VAR</t>
  </si>
  <si>
    <t>Annual VAR * sqrt(n/252)</t>
  </si>
  <si>
    <t>-----&gt;</t>
  </si>
  <si>
    <t>(https://eprints.lse.ac.uk/24827/1/dp439.pdf)</t>
  </si>
  <si>
    <t>Square-root rule</t>
  </si>
  <si>
    <t>source:</t>
  </si>
  <si>
    <t xml:space="preserve">The square–root–of–time rule is commonly assumed when financial risk is time aggregated whereby high frequency risk estimates </t>
  </si>
  <si>
    <t>are scaled to a lower frequency T by the multiplication of √ T</t>
  </si>
  <si>
    <t>Returns (A)</t>
  </si>
  <si>
    <t>Returns (B)</t>
  </si>
  <si>
    <t>Returns</t>
  </si>
  <si>
    <t>Weights</t>
  </si>
  <si>
    <t>Corr</t>
  </si>
  <si>
    <t>Volatility (P)</t>
  </si>
  <si>
    <t>Sharpe's Ratio</t>
  </si>
  <si>
    <t>Excess Returns Reliance</t>
  </si>
  <si>
    <t>Excess Returns (Tejas Network)</t>
  </si>
  <si>
    <t>Excess Returns (Vodafone)</t>
  </si>
  <si>
    <t>Excess Returns (Adani)</t>
  </si>
  <si>
    <t>Covariance Matrix</t>
  </si>
  <si>
    <t>Residuals</t>
  </si>
  <si>
    <t>Errors</t>
  </si>
  <si>
    <t>Weighted Covariances</t>
  </si>
  <si>
    <t>z</t>
  </si>
  <si>
    <t>Price</t>
  </si>
  <si>
    <t>StdDevn</t>
  </si>
  <si>
    <t>Annualised VaR</t>
  </si>
  <si>
    <t>1day VaR</t>
  </si>
  <si>
    <t>1day VaR value</t>
  </si>
  <si>
    <r>
      <rPr>
        <b/>
        <sz val="11"/>
        <color theme="1"/>
        <rFont val="Calibri"/>
        <family val="2"/>
        <scheme val="minor"/>
      </rPr>
      <t>Q.</t>
    </r>
    <r>
      <rPr>
        <sz val="11"/>
        <color theme="1"/>
        <rFont val="Calibri"/>
        <family val="2"/>
        <scheme val="minor"/>
      </rPr>
      <t xml:space="preserve"> If the 95%, 1 day VAR for a 100Cr portfolio is 2cr what is the volatility for the portfolio</t>
    </r>
  </si>
  <si>
    <r>
      <rPr>
        <b/>
        <sz val="11"/>
        <color theme="1"/>
        <rFont val="Calibri"/>
        <family val="2"/>
        <scheme val="minor"/>
      </rPr>
      <t>Q.</t>
    </r>
    <r>
      <rPr>
        <sz val="11"/>
        <color theme="1"/>
        <rFont val="Calibri"/>
        <family val="2"/>
        <scheme val="minor"/>
      </rPr>
      <t xml:space="preserve"> Estimate the 99.75%, 10 day VaR for a security within observed volatility of 25% annually for a portfolio of INR 100CR</t>
    </r>
  </si>
  <si>
    <r>
      <rPr>
        <b/>
        <sz val="11"/>
        <color theme="1"/>
        <rFont val="Calibri"/>
        <family val="2"/>
        <scheme val="minor"/>
      </rPr>
      <t xml:space="preserve">Q. </t>
    </r>
    <r>
      <rPr>
        <sz val="11"/>
        <color theme="1"/>
        <rFont val="Calibri"/>
        <family val="2"/>
        <scheme val="minor"/>
      </rPr>
      <t>A bank recently disbursed an $8 mil loan of which $6mil is still outstanding</t>
    </r>
  </si>
  <si>
    <t>According to the bank's internal rating model, the beneficiary has a 2% chance of defaulting over the next year</t>
  </si>
  <si>
    <t xml:space="preserve"> standard deviations of 5% and 20% respectively</t>
  </si>
  <si>
    <t>Determine the expected and unexpected loss for the bank</t>
  </si>
  <si>
    <t>EAD</t>
  </si>
  <si>
    <t>for my ref</t>
  </si>
  <si>
    <t>PD</t>
  </si>
  <si>
    <t>LGD</t>
  </si>
  <si>
    <t>EL</t>
  </si>
  <si>
    <t>UEL</t>
  </si>
  <si>
    <t>std(LGD)</t>
  </si>
  <si>
    <t>Incase that happens the estimated loss rate is 46%. The probability of defaults and loss rate have</t>
  </si>
  <si>
    <t>std(PD)</t>
  </si>
  <si>
    <t>C</t>
  </si>
  <si>
    <t>D</t>
  </si>
  <si>
    <t>E</t>
  </si>
  <si>
    <t>Means</t>
  </si>
  <si>
    <t>2. Log Normal Returns</t>
  </si>
  <si>
    <t>3. Deviations</t>
  </si>
  <si>
    <t>4. Covariance Matrix</t>
  </si>
  <si>
    <t>weighted covariances</t>
  </si>
  <si>
    <t>Volatility</t>
  </si>
  <si>
    <t>Variance</t>
  </si>
  <si>
    <t>Q1</t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</si>
  <si>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</si>
  <si>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t>X</t>
  </si>
  <si>
    <t>days</t>
  </si>
  <si>
    <r>
      <t>R</t>
    </r>
    <r>
      <rPr>
        <vertAlign val="subscript"/>
        <sz val="11"/>
        <color theme="1"/>
        <rFont val="Calibri"/>
        <family val="2"/>
        <scheme val="minor"/>
      </rPr>
      <t>f</t>
    </r>
  </si>
  <si>
    <t>d1</t>
  </si>
  <si>
    <t>d2</t>
  </si>
  <si>
    <t>N(d1)</t>
  </si>
  <si>
    <t>N(d2)</t>
  </si>
  <si>
    <t>PV(X)</t>
  </si>
  <si>
    <t>C0</t>
  </si>
  <si>
    <t>C0+PVX = S0+P0</t>
  </si>
  <si>
    <t>P0</t>
  </si>
  <si>
    <t>Call</t>
  </si>
  <si>
    <t>Put</t>
  </si>
  <si>
    <t>ITM</t>
  </si>
  <si>
    <t>Q2</t>
  </si>
  <si>
    <t>(S0)</t>
  </si>
  <si>
    <t>T/365</t>
  </si>
  <si>
    <t>Calculate expected premium for at-the-money call option</t>
  </si>
  <si>
    <t>S0</t>
  </si>
  <si>
    <t>C0+PV(X)=S0+P</t>
  </si>
  <si>
    <t>Q3</t>
  </si>
  <si>
    <t>(ATM)</t>
  </si>
  <si>
    <r>
      <rPr>
        <b/>
        <sz val="11"/>
        <color theme="1"/>
        <rFont val="Calibri"/>
        <family val="2"/>
        <scheme val="minor"/>
      </rPr>
      <t xml:space="preserve">Q. </t>
    </r>
    <r>
      <rPr>
        <sz val="11"/>
        <color theme="1"/>
        <rFont val="Calibri"/>
        <family val="2"/>
        <scheme val="minor"/>
      </rPr>
      <t>A bank recently disbursed an $5 mil loan of which $4mil is still outstanding</t>
    </r>
  </si>
  <si>
    <t>According to the bank's internal rating model, the beneficiary has a 1% chance of defaulting over the next year</t>
  </si>
  <si>
    <t xml:space="preserve"> standard deviations of 7% and 22% respectively</t>
  </si>
  <si>
    <t>Incase that happens the estimated loss rate is 28%. The probability of defaults and loss rate have</t>
  </si>
  <si>
    <t>Sigma(LGD)</t>
  </si>
  <si>
    <t>sigma(PD)</t>
  </si>
  <si>
    <t>Meenakshi has constructed a portfolio consisting of 2 stocks A &amp; B. A has forecasted return &amp; risk of 25% &amp; 20% and B has forecasted return &amp; risk of 15% &amp; 12% respectively.</t>
  </si>
  <si>
    <t>The coefficient of correlation between them is 0.28.</t>
  </si>
  <si>
    <t xml:space="preserve">a)     Optimise Meenakshi’s Portfolio given that the G-secs yield 6% </t>
  </si>
  <si>
    <t xml:space="preserve">b)     Estimate the risk &amp; return of the Optimized Portfolio </t>
  </si>
  <si>
    <t>c)     Construct a data table to validate the results</t>
  </si>
  <si>
    <t>r</t>
  </si>
  <si>
    <t>Z (95%)</t>
  </si>
  <si>
    <t>Annual VAR Factor</t>
  </si>
  <si>
    <t>10 Day VAR Factor</t>
  </si>
  <si>
    <t>The Bond Investors expect a YTM of 8% (annually). The Bond has 5 years to maturity.</t>
  </si>
  <si>
    <t xml:space="preserve">Use the Excel Functions and the tabular approach to achieve the results. </t>
  </si>
  <si>
    <r>
      <rPr>
        <b/>
        <sz val="11"/>
        <color theme="1"/>
        <rFont val="Calibri"/>
        <family val="2"/>
        <scheme val="minor"/>
      </rPr>
      <t>Q4A)</t>
    </r>
    <r>
      <rPr>
        <sz val="11"/>
        <color theme="1"/>
        <rFont val="Calibri"/>
        <family val="2"/>
        <scheme val="minor"/>
      </rPr>
      <t>   Estimate the Price of a Bond that has a FV of $1000, and carrying an annual coupon of 6%.</t>
    </r>
  </si>
  <si>
    <t>YTM</t>
  </si>
  <si>
    <t>Cashflows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</si>
</sst>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₹&quot;\ #,##0.00;[Red]&quot;₹&quot;\ \-#,##0.00"/>
    <numFmt numFmtId="43" formatCode="_ * #,##0.00_ ;_ * \-#,##0.00_ ;_ * &quot;-&quot;??_ ;_ @_ "/>
    <numFmt numFmtId="164" formatCode="0.000%"/>
    <numFmt numFmtId="165" formatCode="#,##0.0000"/>
    <numFmt numFmtId="166" formatCode="0.000000%"/>
    <numFmt numFmtId="167" formatCode="0.000"/>
    <numFmt numFmtId="168" formatCode="0.0000"/>
    <numFmt numFmtId="174" formatCode="0.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2" borderId="1" xfId="0" applyFill="1" applyBorder="1"/>
    <xf numFmtId="9" fontId="0" fillId="3" borderId="1" xfId="0" applyNumberFormat="1" applyFill="1" applyBorder="1"/>
    <xf numFmtId="0" fontId="0" fillId="4" borderId="1" xfId="0" applyFill="1" applyBorder="1"/>
    <xf numFmtId="164" fontId="0" fillId="0" borderId="0" xfId="2" applyNumberFormat="1" applyFont="1"/>
    <xf numFmtId="164" fontId="0" fillId="0" borderId="1" xfId="2" applyNumberFormat="1" applyFont="1" applyBorder="1"/>
    <xf numFmtId="0" fontId="2" fillId="5" borderId="1" xfId="0" applyFont="1" applyFill="1" applyBorder="1"/>
    <xf numFmtId="3" fontId="0" fillId="0" borderId="0" xfId="0" applyNumberFormat="1"/>
    <xf numFmtId="0" fontId="2" fillId="0" borderId="0" xfId="0" applyFont="1"/>
    <xf numFmtId="8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  <xf numFmtId="3" fontId="0" fillId="0" borderId="1" xfId="0" applyNumberFormat="1" applyBorder="1"/>
    <xf numFmtId="0" fontId="3" fillId="0" borderId="0" xfId="3"/>
    <xf numFmtId="4" fontId="0" fillId="0" borderId="0" xfId="0" applyNumberFormat="1"/>
    <xf numFmtId="165" fontId="0" fillId="0" borderId="0" xfId="0" applyNumberFormat="1"/>
    <xf numFmtId="4" fontId="0" fillId="0" borderId="1" xfId="0" applyNumberFormat="1" applyBorder="1"/>
    <xf numFmtId="165" fontId="0" fillId="0" borderId="1" xfId="0" applyNumberFormat="1" applyBorder="1"/>
    <xf numFmtId="43" fontId="0" fillId="0" borderId="0" xfId="1" applyFont="1"/>
    <xf numFmtId="0" fontId="0" fillId="0" borderId="1" xfId="1" applyNumberFormat="1" applyFont="1" applyBorder="1"/>
    <xf numFmtId="0" fontId="5" fillId="0" borderId="0" xfId="0" applyFont="1"/>
    <xf numFmtId="8" fontId="0" fillId="0" borderId="1" xfId="0" applyNumberFormat="1" applyBorder="1"/>
    <xf numFmtId="10" fontId="0" fillId="0" borderId="0" xfId="0" applyNumberFormat="1"/>
    <xf numFmtId="14" fontId="0" fillId="0" borderId="1" xfId="0" applyNumberFormat="1" applyBorder="1"/>
    <xf numFmtId="0" fontId="2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9" fontId="0" fillId="0" borderId="1" xfId="2" applyFont="1" applyBorder="1"/>
    <xf numFmtId="10" fontId="0" fillId="0" borderId="1" xfId="2" applyNumberFormat="1" applyFont="1" applyBorder="1"/>
    <xf numFmtId="43" fontId="0" fillId="0" borderId="1" xfId="1" applyFont="1" applyBorder="1"/>
    <xf numFmtId="43" fontId="0" fillId="0" borderId="0" xfId="0" applyNumberFormat="1"/>
    <xf numFmtId="9" fontId="0" fillId="0" borderId="1" xfId="0" applyNumberFormat="1" applyBorder="1"/>
    <xf numFmtId="166" fontId="0" fillId="0" borderId="1" xfId="0" applyNumberFormat="1" applyBorder="1"/>
    <xf numFmtId="0" fontId="0" fillId="0" borderId="0" xfId="1" applyNumberFormat="1" applyFont="1"/>
    <xf numFmtId="0" fontId="0" fillId="0" borderId="1" xfId="0" quotePrefix="1" applyBorder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7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9" fontId="1" fillId="0" borderId="0" xfId="4" applyFont="1" applyBorder="1"/>
    <xf numFmtId="168" fontId="0" fillId="0" borderId="0" xfId="0" applyNumberFormat="1"/>
    <xf numFmtId="0" fontId="0" fillId="0" borderId="0" xfId="0" applyAlignment="1">
      <alignment horizontal="center"/>
    </xf>
    <xf numFmtId="174" fontId="0" fillId="0" borderId="1" xfId="2" applyNumberFormat="1" applyFont="1" applyBorder="1"/>
    <xf numFmtId="167" fontId="0" fillId="0" borderId="1" xfId="0" applyNumberFormat="1" applyBorder="1"/>
  </cellXfs>
  <cellStyles count="5">
    <cellStyle name="Comma" xfId="1" builtinId="3"/>
    <cellStyle name="Normal" xfId="0" builtinId="0"/>
    <cellStyle name="Normal 2" xfId="3" xr:uid="{7F48E309-A523-49CF-B35C-4435A36C13C3}"/>
    <cellStyle name="Per cent 2" xfId="4" xr:uid="{685D151A-487E-4B2C-B804-D409C4C9E8E3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8E9E-5104-478C-A1B3-BF29D81D2FD1}">
  <sheetPr codeName="Sheet1"/>
  <dimension ref="B2:V22"/>
  <sheetViews>
    <sheetView workbookViewId="0">
      <selection activeCell="B26" sqref="B26:B27"/>
    </sheetView>
  </sheetViews>
  <sheetFormatPr defaultRowHeight="14.4" x14ac:dyDescent="0.3"/>
  <sheetData>
    <row r="2" spans="2:22" x14ac:dyDescent="0.3">
      <c r="B2" s="5">
        <v>1</v>
      </c>
      <c r="C2" s="4">
        <v>0.01</v>
      </c>
      <c r="D2" s="4">
        <v>0.02</v>
      </c>
      <c r="E2" s="4">
        <v>0.03</v>
      </c>
      <c r="F2" s="4">
        <v>0.04</v>
      </c>
      <c r="G2" s="4">
        <v>0.05</v>
      </c>
      <c r="H2" s="4">
        <v>0.06</v>
      </c>
      <c r="I2" s="4">
        <v>7.0000000000000007E-2</v>
      </c>
      <c r="J2" s="4">
        <v>0.08</v>
      </c>
      <c r="K2" s="4">
        <v>0.09</v>
      </c>
      <c r="L2" s="4">
        <v>0.1</v>
      </c>
      <c r="M2" s="4">
        <v>0.11</v>
      </c>
      <c r="N2" s="4">
        <v>0.12</v>
      </c>
      <c r="O2" s="4">
        <v>0.13</v>
      </c>
      <c r="P2" s="4">
        <v>0.14000000000000001</v>
      </c>
      <c r="Q2" s="4">
        <v>0.15</v>
      </c>
      <c r="R2" s="4">
        <v>0.16</v>
      </c>
      <c r="S2" s="4">
        <v>0.17</v>
      </c>
      <c r="T2" s="4">
        <v>0.18</v>
      </c>
      <c r="U2" s="4">
        <v>0.19</v>
      </c>
      <c r="V2" s="4">
        <v>0.2</v>
      </c>
    </row>
    <row r="3" spans="2:22" x14ac:dyDescent="0.3">
      <c r="B3" s="3">
        <v>1</v>
      </c>
      <c r="C3" s="2">
        <f>$B$2*(1+C$2)^$B3</f>
        <v>1.01</v>
      </c>
      <c r="D3" s="2">
        <f t="shared" ref="D3:V17" si="0">$B$2*(1+D$2)^$B3</f>
        <v>1.02</v>
      </c>
      <c r="E3" s="2">
        <f t="shared" si="0"/>
        <v>1.03</v>
      </c>
      <c r="F3" s="2">
        <f t="shared" si="0"/>
        <v>1.04</v>
      </c>
      <c r="G3" s="2">
        <f t="shared" si="0"/>
        <v>1.05</v>
      </c>
      <c r="H3" s="2">
        <f t="shared" si="0"/>
        <v>1.06</v>
      </c>
      <c r="I3" s="2">
        <f t="shared" si="0"/>
        <v>1.07</v>
      </c>
      <c r="J3" s="2">
        <f t="shared" si="0"/>
        <v>1.08</v>
      </c>
      <c r="K3" s="2">
        <f t="shared" si="0"/>
        <v>1.0900000000000001</v>
      </c>
      <c r="L3" s="2">
        <f t="shared" si="0"/>
        <v>1.1000000000000001</v>
      </c>
      <c r="M3" s="2">
        <f t="shared" si="0"/>
        <v>1.1100000000000001</v>
      </c>
      <c r="N3" s="2">
        <f t="shared" si="0"/>
        <v>1.1200000000000001</v>
      </c>
      <c r="O3" s="2">
        <f t="shared" si="0"/>
        <v>1.1299999999999999</v>
      </c>
      <c r="P3" s="2">
        <f t="shared" si="0"/>
        <v>1.1400000000000001</v>
      </c>
      <c r="Q3" s="2">
        <f t="shared" si="0"/>
        <v>1.1499999999999999</v>
      </c>
      <c r="R3" s="2">
        <f t="shared" si="0"/>
        <v>1.1599999999999999</v>
      </c>
      <c r="S3" s="2">
        <f t="shared" si="0"/>
        <v>1.17</v>
      </c>
      <c r="T3" s="2">
        <f t="shared" si="0"/>
        <v>1.18</v>
      </c>
      <c r="U3" s="2">
        <f t="shared" si="0"/>
        <v>1.19</v>
      </c>
      <c r="V3" s="2">
        <f t="shared" si="0"/>
        <v>1.2</v>
      </c>
    </row>
    <row r="4" spans="2:22" x14ac:dyDescent="0.3">
      <c r="B4" s="3">
        <v>2</v>
      </c>
      <c r="C4" s="2">
        <f t="shared" ref="C4:R22" si="1">$B$2*(1+C$2)^$B4</f>
        <v>1.0201</v>
      </c>
      <c r="D4" s="2">
        <f t="shared" si="1"/>
        <v>1.0404</v>
      </c>
      <c r="E4" s="2">
        <f t="shared" si="1"/>
        <v>1.0609</v>
      </c>
      <c r="F4" s="2">
        <f t="shared" si="1"/>
        <v>1.0816000000000001</v>
      </c>
      <c r="G4" s="2">
        <f t="shared" si="1"/>
        <v>1.1025</v>
      </c>
      <c r="H4" s="2">
        <f t="shared" si="1"/>
        <v>1.1236000000000002</v>
      </c>
      <c r="I4" s="2">
        <f t="shared" si="1"/>
        <v>1.1449</v>
      </c>
      <c r="J4" s="2">
        <f t="shared" si="1"/>
        <v>1.1664000000000001</v>
      </c>
      <c r="K4" s="2">
        <f t="shared" si="1"/>
        <v>1.1881000000000002</v>
      </c>
      <c r="L4" s="2">
        <f t="shared" si="1"/>
        <v>1.2100000000000002</v>
      </c>
      <c r="M4" s="2">
        <f t="shared" si="1"/>
        <v>1.2321000000000002</v>
      </c>
      <c r="N4" s="2">
        <f t="shared" si="1"/>
        <v>1.2544000000000002</v>
      </c>
      <c r="O4" s="2">
        <f t="shared" si="1"/>
        <v>1.2768999999999997</v>
      </c>
      <c r="P4" s="2">
        <f t="shared" si="1"/>
        <v>1.2996000000000003</v>
      </c>
      <c r="Q4" s="2">
        <f t="shared" si="1"/>
        <v>1.3224999999999998</v>
      </c>
      <c r="R4" s="2">
        <f t="shared" si="1"/>
        <v>1.3455999999999999</v>
      </c>
      <c r="S4" s="2">
        <f t="shared" si="0"/>
        <v>1.3688999999999998</v>
      </c>
      <c r="T4" s="2">
        <f t="shared" si="0"/>
        <v>1.3923999999999999</v>
      </c>
      <c r="U4" s="2">
        <f t="shared" si="0"/>
        <v>1.4160999999999999</v>
      </c>
      <c r="V4" s="2">
        <f t="shared" si="0"/>
        <v>1.44</v>
      </c>
    </row>
    <row r="5" spans="2:22" x14ac:dyDescent="0.3">
      <c r="B5" s="3">
        <v>3</v>
      </c>
      <c r="C5" s="2">
        <f t="shared" si="1"/>
        <v>1.0303009999999999</v>
      </c>
      <c r="D5" s="2">
        <f t="shared" si="0"/>
        <v>1.0612079999999999</v>
      </c>
      <c r="E5" s="2">
        <f t="shared" si="0"/>
        <v>1.092727</v>
      </c>
      <c r="F5" s="2">
        <f t="shared" si="0"/>
        <v>1.1248640000000001</v>
      </c>
      <c r="G5" s="2">
        <f t="shared" si="0"/>
        <v>1.1576250000000001</v>
      </c>
      <c r="H5" s="2">
        <f t="shared" si="0"/>
        <v>1.1910160000000003</v>
      </c>
      <c r="I5" s="2">
        <f t="shared" si="0"/>
        <v>1.2250430000000001</v>
      </c>
      <c r="J5" s="2">
        <f t="shared" si="0"/>
        <v>1.2597120000000002</v>
      </c>
      <c r="K5" s="2">
        <f t="shared" si="0"/>
        <v>1.2950290000000002</v>
      </c>
      <c r="L5" s="2">
        <f t="shared" si="0"/>
        <v>1.3310000000000004</v>
      </c>
      <c r="M5" s="2">
        <f t="shared" si="0"/>
        <v>1.3676310000000003</v>
      </c>
      <c r="N5" s="2">
        <f t="shared" si="0"/>
        <v>1.4049280000000004</v>
      </c>
      <c r="O5" s="2">
        <f t="shared" si="0"/>
        <v>1.4428969999999994</v>
      </c>
      <c r="P5" s="2">
        <f t="shared" si="0"/>
        <v>1.4815440000000004</v>
      </c>
      <c r="Q5" s="2">
        <f t="shared" si="0"/>
        <v>1.5208749999999995</v>
      </c>
      <c r="R5" s="2">
        <f t="shared" si="0"/>
        <v>1.5608959999999998</v>
      </c>
      <c r="S5" s="2">
        <f t="shared" si="0"/>
        <v>1.6016129999999997</v>
      </c>
      <c r="T5" s="2">
        <f t="shared" si="0"/>
        <v>1.6430319999999998</v>
      </c>
      <c r="U5" s="2">
        <f t="shared" si="0"/>
        <v>1.6851589999999999</v>
      </c>
      <c r="V5" s="2">
        <f t="shared" si="0"/>
        <v>1.728</v>
      </c>
    </row>
    <row r="6" spans="2:22" x14ac:dyDescent="0.3">
      <c r="B6" s="3">
        <v>4</v>
      </c>
      <c r="C6" s="2">
        <f t="shared" si="1"/>
        <v>1.04060401</v>
      </c>
      <c r="D6" s="2">
        <f t="shared" si="0"/>
        <v>1.08243216</v>
      </c>
      <c r="E6" s="2">
        <f t="shared" si="0"/>
        <v>1.1255088099999999</v>
      </c>
      <c r="F6" s="2">
        <f t="shared" si="0"/>
        <v>1.1698585600000002</v>
      </c>
      <c r="G6" s="2">
        <f t="shared" si="0"/>
        <v>1.21550625</v>
      </c>
      <c r="H6" s="2">
        <f t="shared" si="0"/>
        <v>1.2624769600000003</v>
      </c>
      <c r="I6" s="2">
        <f t="shared" si="0"/>
        <v>1.31079601</v>
      </c>
      <c r="J6" s="2">
        <f t="shared" si="0"/>
        <v>1.3604889600000003</v>
      </c>
      <c r="K6" s="2">
        <f t="shared" si="0"/>
        <v>1.4115816100000003</v>
      </c>
      <c r="L6" s="2">
        <f t="shared" si="0"/>
        <v>1.4641000000000004</v>
      </c>
      <c r="M6" s="2">
        <f t="shared" si="0"/>
        <v>1.5180704100000004</v>
      </c>
      <c r="N6" s="2">
        <f t="shared" si="0"/>
        <v>1.5735193600000004</v>
      </c>
      <c r="O6" s="2">
        <f t="shared" si="0"/>
        <v>1.6304736099999992</v>
      </c>
      <c r="P6" s="2">
        <f t="shared" si="0"/>
        <v>1.6889601600000008</v>
      </c>
      <c r="Q6" s="2">
        <f t="shared" si="0"/>
        <v>1.7490062499999994</v>
      </c>
      <c r="R6" s="2">
        <f t="shared" si="0"/>
        <v>1.8106393599999997</v>
      </c>
      <c r="S6" s="2">
        <f t="shared" si="0"/>
        <v>1.8738872099999995</v>
      </c>
      <c r="T6" s="2">
        <f t="shared" si="0"/>
        <v>1.9387777599999996</v>
      </c>
      <c r="U6" s="2">
        <f t="shared" si="0"/>
        <v>2.0053392099999998</v>
      </c>
      <c r="V6" s="2">
        <f t="shared" si="0"/>
        <v>2.0735999999999999</v>
      </c>
    </row>
    <row r="7" spans="2:22" x14ac:dyDescent="0.3">
      <c r="B7" s="3">
        <v>5</v>
      </c>
      <c r="C7" s="2">
        <f t="shared" si="1"/>
        <v>1.0510100500999999</v>
      </c>
      <c r="D7" s="2">
        <f t="shared" si="0"/>
        <v>1.1040808032</v>
      </c>
      <c r="E7" s="2">
        <f t="shared" si="0"/>
        <v>1.1592740742999998</v>
      </c>
      <c r="F7" s="2">
        <f t="shared" si="0"/>
        <v>1.2166529024000003</v>
      </c>
      <c r="G7" s="2">
        <f t="shared" si="0"/>
        <v>1.2762815625000001</v>
      </c>
      <c r="H7" s="2">
        <f t="shared" si="0"/>
        <v>1.3382255776000005</v>
      </c>
      <c r="I7" s="2">
        <f t="shared" si="0"/>
        <v>1.4025517307000002</v>
      </c>
      <c r="J7" s="2">
        <f t="shared" si="0"/>
        <v>1.4693280768000003</v>
      </c>
      <c r="K7" s="2">
        <f t="shared" si="0"/>
        <v>1.5386239549000005</v>
      </c>
      <c r="L7" s="2">
        <f t="shared" si="0"/>
        <v>1.6105100000000006</v>
      </c>
      <c r="M7" s="2">
        <f t="shared" si="0"/>
        <v>1.6850581551000006</v>
      </c>
      <c r="N7" s="2">
        <f t="shared" si="0"/>
        <v>1.7623416832000005</v>
      </c>
      <c r="O7" s="2">
        <f t="shared" si="0"/>
        <v>1.8424351792999989</v>
      </c>
      <c r="P7" s="2">
        <f t="shared" si="0"/>
        <v>1.9254145824000011</v>
      </c>
      <c r="Q7" s="2">
        <f t="shared" si="0"/>
        <v>2.0113571874999994</v>
      </c>
      <c r="R7" s="2">
        <f t="shared" si="0"/>
        <v>2.1003416575999996</v>
      </c>
      <c r="S7" s="2">
        <f t="shared" si="0"/>
        <v>2.1924480356999991</v>
      </c>
      <c r="T7" s="2">
        <f t="shared" si="0"/>
        <v>2.2877577567999992</v>
      </c>
      <c r="U7" s="2">
        <f t="shared" si="0"/>
        <v>2.3863536598999997</v>
      </c>
      <c r="V7" s="2">
        <f t="shared" si="0"/>
        <v>2.4883199999999999</v>
      </c>
    </row>
    <row r="8" spans="2:22" x14ac:dyDescent="0.3">
      <c r="B8" s="3">
        <v>6</v>
      </c>
      <c r="C8" s="2">
        <f t="shared" si="1"/>
        <v>1.0615201506010001</v>
      </c>
      <c r="D8" s="2">
        <f t="shared" si="0"/>
        <v>1.1261624192640001</v>
      </c>
      <c r="E8" s="2">
        <f t="shared" si="0"/>
        <v>1.1940522965289999</v>
      </c>
      <c r="F8" s="2">
        <f t="shared" si="0"/>
        <v>1.2653190184960004</v>
      </c>
      <c r="G8" s="2">
        <f t="shared" si="0"/>
        <v>1.340095640625</v>
      </c>
      <c r="H8" s="2">
        <f t="shared" si="0"/>
        <v>1.4185191122560006</v>
      </c>
      <c r="I8" s="2">
        <f t="shared" si="0"/>
        <v>1.5007303518490001</v>
      </c>
      <c r="J8" s="2">
        <f t="shared" si="0"/>
        <v>1.5868743229440005</v>
      </c>
      <c r="K8" s="2">
        <f t="shared" si="0"/>
        <v>1.6771001108410006</v>
      </c>
      <c r="L8" s="2">
        <f t="shared" si="0"/>
        <v>1.7715610000000008</v>
      </c>
      <c r="M8" s="2">
        <f t="shared" si="0"/>
        <v>1.8704145521610007</v>
      </c>
      <c r="N8" s="2">
        <f t="shared" si="0"/>
        <v>1.9738226851840008</v>
      </c>
      <c r="O8" s="2">
        <f t="shared" si="0"/>
        <v>2.0819517526089983</v>
      </c>
      <c r="P8" s="2">
        <f t="shared" si="0"/>
        <v>2.1949726239360015</v>
      </c>
      <c r="Q8" s="2">
        <f t="shared" si="0"/>
        <v>2.3130607656249991</v>
      </c>
      <c r="R8" s="2">
        <f t="shared" si="0"/>
        <v>2.4363963228159995</v>
      </c>
      <c r="S8" s="2">
        <f t="shared" si="0"/>
        <v>2.5651642017689991</v>
      </c>
      <c r="T8" s="2">
        <f t="shared" si="0"/>
        <v>2.6995541530239993</v>
      </c>
      <c r="U8" s="2">
        <f t="shared" si="0"/>
        <v>2.8397608552809994</v>
      </c>
      <c r="V8" s="2">
        <f t="shared" si="0"/>
        <v>2.9859839999999997</v>
      </c>
    </row>
    <row r="9" spans="2:22" x14ac:dyDescent="0.3">
      <c r="B9" s="3">
        <v>7</v>
      </c>
      <c r="C9" s="2">
        <f t="shared" si="1"/>
        <v>1.0721353521070098</v>
      </c>
      <c r="D9" s="2">
        <f t="shared" si="0"/>
        <v>1.1486856676492798</v>
      </c>
      <c r="E9" s="2">
        <f t="shared" si="0"/>
        <v>1.22987386542487</v>
      </c>
      <c r="F9" s="2">
        <f t="shared" si="0"/>
        <v>1.3159317792358403</v>
      </c>
      <c r="G9" s="2">
        <f t="shared" si="0"/>
        <v>1.4071004226562502</v>
      </c>
      <c r="H9" s="2">
        <f t="shared" si="0"/>
        <v>1.5036302589913608</v>
      </c>
      <c r="I9" s="2">
        <f t="shared" si="0"/>
        <v>1.6057814764784302</v>
      </c>
      <c r="J9" s="2">
        <f t="shared" si="0"/>
        <v>1.7138242687795207</v>
      </c>
      <c r="K9" s="2">
        <f t="shared" si="0"/>
        <v>1.8280391208166906</v>
      </c>
      <c r="L9" s="2">
        <f t="shared" si="0"/>
        <v>1.9487171000000012</v>
      </c>
      <c r="M9" s="2">
        <f t="shared" si="0"/>
        <v>2.0761601528987108</v>
      </c>
      <c r="N9" s="2">
        <f t="shared" si="0"/>
        <v>2.210681407406081</v>
      </c>
      <c r="O9" s="2">
        <f t="shared" si="0"/>
        <v>2.352605480448168</v>
      </c>
      <c r="P9" s="2">
        <f t="shared" si="0"/>
        <v>2.502268791287042</v>
      </c>
      <c r="Q9" s="2">
        <f t="shared" si="0"/>
        <v>2.6600198804687483</v>
      </c>
      <c r="R9" s="2">
        <f t="shared" si="0"/>
        <v>2.8262197344665592</v>
      </c>
      <c r="S9" s="2">
        <f t="shared" si="0"/>
        <v>3.0012421160697285</v>
      </c>
      <c r="T9" s="2">
        <f t="shared" si="0"/>
        <v>3.185473900568319</v>
      </c>
      <c r="U9" s="2">
        <f t="shared" si="0"/>
        <v>3.3793154177843894</v>
      </c>
      <c r="V9" s="2">
        <f t="shared" si="0"/>
        <v>3.5831807999999996</v>
      </c>
    </row>
    <row r="10" spans="2:22" x14ac:dyDescent="0.3">
      <c r="B10" s="3">
        <v>8</v>
      </c>
      <c r="C10" s="2">
        <f t="shared" si="1"/>
        <v>1.0828567056280802</v>
      </c>
      <c r="D10" s="2">
        <f t="shared" si="0"/>
        <v>1.1716593810022655</v>
      </c>
      <c r="E10" s="2">
        <f t="shared" si="0"/>
        <v>1.2667700813876159</v>
      </c>
      <c r="F10" s="2">
        <f t="shared" si="0"/>
        <v>1.3685690504052741</v>
      </c>
      <c r="G10" s="2">
        <f t="shared" si="0"/>
        <v>1.4774554437890626</v>
      </c>
      <c r="H10" s="2">
        <f t="shared" si="0"/>
        <v>1.5938480745308423</v>
      </c>
      <c r="I10" s="2">
        <f t="shared" si="0"/>
        <v>1.7181861798319202</v>
      </c>
      <c r="J10" s="2">
        <f t="shared" si="0"/>
        <v>1.8509302102818823</v>
      </c>
      <c r="K10" s="2">
        <f t="shared" si="0"/>
        <v>1.9925626416901929</v>
      </c>
      <c r="L10" s="2">
        <f t="shared" si="0"/>
        <v>2.1435888100000011</v>
      </c>
      <c r="M10" s="2">
        <f t="shared" si="0"/>
        <v>2.3045377697175695</v>
      </c>
      <c r="N10" s="2">
        <f t="shared" si="0"/>
        <v>2.4759631762948109</v>
      </c>
      <c r="O10" s="2">
        <f t="shared" si="0"/>
        <v>2.6584441929064297</v>
      </c>
      <c r="P10" s="2">
        <f t="shared" si="0"/>
        <v>2.8525864220672283</v>
      </c>
      <c r="Q10" s="2">
        <f t="shared" si="0"/>
        <v>3.0590228625390603</v>
      </c>
      <c r="R10" s="2">
        <f t="shared" si="0"/>
        <v>3.2784148919812086</v>
      </c>
      <c r="S10" s="2">
        <f t="shared" si="0"/>
        <v>3.511453275801582</v>
      </c>
      <c r="T10" s="2">
        <f t="shared" si="0"/>
        <v>3.758859202670616</v>
      </c>
      <c r="U10" s="2">
        <f t="shared" si="0"/>
        <v>4.0213853471634238</v>
      </c>
      <c r="V10" s="2">
        <f t="shared" si="0"/>
        <v>4.2998169599999994</v>
      </c>
    </row>
    <row r="11" spans="2:22" x14ac:dyDescent="0.3">
      <c r="B11" s="3">
        <v>9</v>
      </c>
      <c r="C11" s="2">
        <f t="shared" si="1"/>
        <v>1.0936852726843611</v>
      </c>
      <c r="D11" s="2">
        <f t="shared" si="0"/>
        <v>1.1950925686223108</v>
      </c>
      <c r="E11" s="2">
        <f t="shared" si="0"/>
        <v>1.3047731838292445</v>
      </c>
      <c r="F11" s="2">
        <f t="shared" si="0"/>
        <v>1.4233118124214852</v>
      </c>
      <c r="G11" s="2">
        <f t="shared" si="0"/>
        <v>1.5513282159785158</v>
      </c>
      <c r="H11" s="2">
        <f t="shared" si="0"/>
        <v>1.6894789590026928</v>
      </c>
      <c r="I11" s="2">
        <f t="shared" si="0"/>
        <v>1.8384592124201549</v>
      </c>
      <c r="J11" s="2">
        <f t="shared" si="0"/>
        <v>1.9990046271044331</v>
      </c>
      <c r="K11" s="2">
        <f t="shared" si="0"/>
        <v>2.1718932794423105</v>
      </c>
      <c r="L11" s="2">
        <f t="shared" si="0"/>
        <v>2.3579476910000015</v>
      </c>
      <c r="M11" s="2">
        <f t="shared" si="0"/>
        <v>2.5580369243865024</v>
      </c>
      <c r="N11" s="2">
        <f t="shared" si="0"/>
        <v>2.7730787574501883</v>
      </c>
      <c r="O11" s="2">
        <f t="shared" si="0"/>
        <v>3.0040419379842653</v>
      </c>
      <c r="P11" s="2">
        <f t="shared" si="0"/>
        <v>3.2519485211566406</v>
      </c>
      <c r="Q11" s="2">
        <f t="shared" si="0"/>
        <v>3.5178762919199191</v>
      </c>
      <c r="R11" s="2">
        <f t="shared" si="0"/>
        <v>3.8029612746982018</v>
      </c>
      <c r="S11" s="2">
        <f t="shared" si="0"/>
        <v>4.1084003326878502</v>
      </c>
      <c r="T11" s="2">
        <f t="shared" si="0"/>
        <v>4.4354538591513268</v>
      </c>
      <c r="U11" s="2">
        <f t="shared" si="0"/>
        <v>4.7854485631244739</v>
      </c>
      <c r="V11" s="2">
        <f t="shared" si="0"/>
        <v>5.1597803519999994</v>
      </c>
    </row>
    <row r="12" spans="2:22" x14ac:dyDescent="0.3">
      <c r="B12" s="3">
        <v>10</v>
      </c>
      <c r="C12" s="2">
        <f t="shared" si="1"/>
        <v>1.1046221254112047</v>
      </c>
      <c r="D12" s="2">
        <f t="shared" si="0"/>
        <v>1.2189944199947571</v>
      </c>
      <c r="E12" s="2">
        <f t="shared" si="0"/>
        <v>1.3439163793441218</v>
      </c>
      <c r="F12" s="2">
        <f t="shared" si="0"/>
        <v>1.4802442849183446</v>
      </c>
      <c r="G12" s="2">
        <f t="shared" si="0"/>
        <v>1.6288946267774416</v>
      </c>
      <c r="H12" s="2">
        <f t="shared" si="0"/>
        <v>1.7908476965428546</v>
      </c>
      <c r="I12" s="2">
        <f t="shared" si="0"/>
        <v>1.9671513572895656</v>
      </c>
      <c r="J12" s="2">
        <f t="shared" si="0"/>
        <v>2.1589249972727877</v>
      </c>
      <c r="K12" s="2">
        <f t="shared" si="0"/>
        <v>2.3673636745921187</v>
      </c>
      <c r="L12" s="2">
        <f t="shared" si="0"/>
        <v>2.5937424601000019</v>
      </c>
      <c r="M12" s="2">
        <f t="shared" si="0"/>
        <v>2.839420986069018</v>
      </c>
      <c r="N12" s="2">
        <f t="shared" si="0"/>
        <v>3.1058482083442112</v>
      </c>
      <c r="O12" s="2">
        <f t="shared" si="0"/>
        <v>3.3945673899222193</v>
      </c>
      <c r="P12" s="2">
        <f t="shared" si="0"/>
        <v>3.7072213141185708</v>
      </c>
      <c r="Q12" s="2">
        <f t="shared" si="0"/>
        <v>4.0455577357079067</v>
      </c>
      <c r="R12" s="2">
        <f t="shared" si="0"/>
        <v>4.4114350786499141</v>
      </c>
      <c r="S12" s="2">
        <f t="shared" si="0"/>
        <v>4.8068283892447852</v>
      </c>
      <c r="T12" s="2">
        <f t="shared" si="0"/>
        <v>5.2338355537985652</v>
      </c>
      <c r="U12" s="2">
        <f t="shared" si="0"/>
        <v>5.6946837901181242</v>
      </c>
      <c r="V12" s="2">
        <f t="shared" si="0"/>
        <v>6.1917364223999991</v>
      </c>
    </row>
    <row r="13" spans="2:22" x14ac:dyDescent="0.3">
      <c r="B13" s="3">
        <v>11</v>
      </c>
      <c r="C13" s="2">
        <f t="shared" si="1"/>
        <v>1.1156683466653166</v>
      </c>
      <c r="D13" s="2">
        <f t="shared" si="0"/>
        <v>1.243374308394652</v>
      </c>
      <c r="E13" s="2">
        <f t="shared" si="0"/>
        <v>1.3842338707244455</v>
      </c>
      <c r="F13" s="2">
        <f t="shared" si="0"/>
        <v>1.5394540563150783</v>
      </c>
      <c r="G13" s="2">
        <f t="shared" si="0"/>
        <v>1.7103393581163138</v>
      </c>
      <c r="H13" s="2">
        <f t="shared" si="0"/>
        <v>1.8982985583354262</v>
      </c>
      <c r="I13" s="2">
        <f t="shared" si="0"/>
        <v>2.1048519522998355</v>
      </c>
      <c r="J13" s="2">
        <f t="shared" si="0"/>
        <v>2.3316389970546108</v>
      </c>
      <c r="K13" s="2">
        <f t="shared" si="0"/>
        <v>2.5804264053054093</v>
      </c>
      <c r="L13" s="2">
        <f t="shared" si="0"/>
        <v>2.8531167061100025</v>
      </c>
      <c r="M13" s="2">
        <f t="shared" si="0"/>
        <v>3.1517572945366101</v>
      </c>
      <c r="N13" s="2">
        <f t="shared" si="0"/>
        <v>3.4785499933455171</v>
      </c>
      <c r="O13" s="2">
        <f t="shared" si="0"/>
        <v>3.8358611506121072</v>
      </c>
      <c r="P13" s="2">
        <f t="shared" si="0"/>
        <v>4.2262322980951712</v>
      </c>
      <c r="Q13" s="2">
        <f t="shared" si="0"/>
        <v>4.6523913960640924</v>
      </c>
      <c r="R13" s="2">
        <f t="shared" si="0"/>
        <v>5.1172646912338999</v>
      </c>
      <c r="S13" s="2">
        <f t="shared" si="0"/>
        <v>5.6239892154163984</v>
      </c>
      <c r="T13" s="2">
        <f t="shared" si="0"/>
        <v>6.1759259534823068</v>
      </c>
      <c r="U13" s="2">
        <f t="shared" si="0"/>
        <v>6.7766737102405674</v>
      </c>
      <c r="V13" s="2">
        <f t="shared" si="0"/>
        <v>7.4300837068799988</v>
      </c>
    </row>
    <row r="14" spans="2:22" x14ac:dyDescent="0.3">
      <c r="B14" s="3">
        <v>12</v>
      </c>
      <c r="C14" s="2">
        <f t="shared" si="1"/>
        <v>1.1268250301319698</v>
      </c>
      <c r="D14" s="2">
        <f t="shared" si="0"/>
        <v>1.2682417945625453</v>
      </c>
      <c r="E14" s="2">
        <f t="shared" si="0"/>
        <v>1.4257608868461786</v>
      </c>
      <c r="F14" s="2">
        <f t="shared" si="0"/>
        <v>1.6010322185676817</v>
      </c>
      <c r="G14" s="2">
        <f t="shared" si="0"/>
        <v>1.7958563260221292</v>
      </c>
      <c r="H14" s="2">
        <f t="shared" si="0"/>
        <v>2.0121964718355518</v>
      </c>
      <c r="I14" s="2">
        <f t="shared" si="0"/>
        <v>2.2521915889608235</v>
      </c>
      <c r="J14" s="2">
        <f t="shared" si="0"/>
        <v>2.5181701168189798</v>
      </c>
      <c r="K14" s="2">
        <f t="shared" si="0"/>
        <v>2.812664781782896</v>
      </c>
      <c r="L14" s="2">
        <f t="shared" si="0"/>
        <v>3.1384283767210026</v>
      </c>
      <c r="M14" s="2">
        <f t="shared" si="0"/>
        <v>3.4984505969356374</v>
      </c>
      <c r="N14" s="2">
        <f t="shared" si="0"/>
        <v>3.8959759925469788</v>
      </c>
      <c r="O14" s="2">
        <f t="shared" si="0"/>
        <v>4.3345231001916806</v>
      </c>
      <c r="P14" s="2">
        <f t="shared" si="0"/>
        <v>4.8179048198284962</v>
      </c>
      <c r="Q14" s="2">
        <f t="shared" si="0"/>
        <v>5.3502501054737053</v>
      </c>
      <c r="R14" s="2">
        <f t="shared" si="0"/>
        <v>5.9360270418313235</v>
      </c>
      <c r="S14" s="2">
        <f t="shared" si="0"/>
        <v>6.5800673820371847</v>
      </c>
      <c r="T14" s="2">
        <f t="shared" si="0"/>
        <v>7.287592625109121</v>
      </c>
      <c r="U14" s="2">
        <f t="shared" si="0"/>
        <v>8.0642417151862755</v>
      </c>
      <c r="V14" s="2">
        <f t="shared" si="0"/>
        <v>8.9161004482559978</v>
      </c>
    </row>
    <row r="15" spans="2:22" x14ac:dyDescent="0.3">
      <c r="B15" s="3">
        <v>13</v>
      </c>
      <c r="C15" s="2">
        <f t="shared" si="1"/>
        <v>1.1380932804332895</v>
      </c>
      <c r="D15" s="2">
        <f t="shared" si="0"/>
        <v>1.2936066304537961</v>
      </c>
      <c r="E15" s="2">
        <f t="shared" si="0"/>
        <v>1.4685337134515639</v>
      </c>
      <c r="F15" s="2">
        <f t="shared" si="0"/>
        <v>1.6650735073103891</v>
      </c>
      <c r="G15" s="2">
        <f t="shared" si="0"/>
        <v>1.885649142323236</v>
      </c>
      <c r="H15" s="2">
        <f t="shared" si="0"/>
        <v>2.1329282601456852</v>
      </c>
      <c r="I15" s="2">
        <f t="shared" si="0"/>
        <v>2.4098450001880813</v>
      </c>
      <c r="J15" s="2">
        <f t="shared" si="0"/>
        <v>2.7196237261644982</v>
      </c>
      <c r="K15" s="2">
        <f t="shared" si="0"/>
        <v>3.0658046121433573</v>
      </c>
      <c r="L15" s="2">
        <f t="shared" si="0"/>
        <v>3.4522712143931029</v>
      </c>
      <c r="M15" s="2">
        <f t="shared" si="0"/>
        <v>3.8832801625985578</v>
      </c>
      <c r="N15" s="2">
        <f t="shared" si="0"/>
        <v>4.363493111652617</v>
      </c>
      <c r="O15" s="2">
        <f t="shared" si="0"/>
        <v>4.8980111032165992</v>
      </c>
      <c r="P15" s="2">
        <f t="shared" si="0"/>
        <v>5.492411494604486</v>
      </c>
      <c r="Q15" s="2">
        <f t="shared" si="0"/>
        <v>6.1527876212947614</v>
      </c>
      <c r="R15" s="2">
        <f t="shared" si="0"/>
        <v>6.8857913685243348</v>
      </c>
      <c r="S15" s="2">
        <f t="shared" si="0"/>
        <v>7.6986788369835057</v>
      </c>
      <c r="T15" s="2">
        <f t="shared" si="0"/>
        <v>8.5993592976287623</v>
      </c>
      <c r="U15" s="2">
        <f t="shared" si="0"/>
        <v>9.5964476410716664</v>
      </c>
      <c r="V15" s="2">
        <f t="shared" si="0"/>
        <v>10.699320537907198</v>
      </c>
    </row>
    <row r="16" spans="2:22" x14ac:dyDescent="0.3">
      <c r="B16" s="3">
        <v>14</v>
      </c>
      <c r="C16" s="2">
        <f t="shared" si="1"/>
        <v>1.1494742132376226</v>
      </c>
      <c r="D16" s="2">
        <f t="shared" si="0"/>
        <v>1.3194787630628722</v>
      </c>
      <c r="E16" s="2">
        <f t="shared" si="0"/>
        <v>1.512589724855111</v>
      </c>
      <c r="F16" s="2">
        <f t="shared" si="0"/>
        <v>1.7316764476028046</v>
      </c>
      <c r="G16" s="2">
        <f t="shared" si="0"/>
        <v>1.9799315994393973</v>
      </c>
      <c r="H16" s="2">
        <f t="shared" si="0"/>
        <v>2.2609039557544262</v>
      </c>
      <c r="I16" s="2">
        <f t="shared" si="0"/>
        <v>2.5785341502012469</v>
      </c>
      <c r="J16" s="2">
        <f t="shared" si="0"/>
        <v>2.9371936242576586</v>
      </c>
      <c r="K16" s="2">
        <f t="shared" si="0"/>
        <v>3.3417270272362596</v>
      </c>
      <c r="L16" s="2">
        <f t="shared" si="0"/>
        <v>3.7974983358324139</v>
      </c>
      <c r="M16" s="2">
        <f t="shared" si="0"/>
        <v>4.3104409804843993</v>
      </c>
      <c r="N16" s="2">
        <f t="shared" si="0"/>
        <v>4.8871122850509314</v>
      </c>
      <c r="O16" s="2">
        <f t="shared" si="0"/>
        <v>5.5347525466347554</v>
      </c>
      <c r="P16" s="2">
        <f t="shared" si="0"/>
        <v>6.2613491038491143</v>
      </c>
      <c r="Q16" s="2">
        <f t="shared" si="0"/>
        <v>7.0757057644889754</v>
      </c>
      <c r="R16" s="2">
        <f t="shared" si="0"/>
        <v>7.9875179874882285</v>
      </c>
      <c r="S16" s="2">
        <f t="shared" si="0"/>
        <v>9.007454239270702</v>
      </c>
      <c r="T16" s="2">
        <f t="shared" si="0"/>
        <v>10.14724397120194</v>
      </c>
      <c r="U16" s="2">
        <f t="shared" si="0"/>
        <v>11.419772692875283</v>
      </c>
      <c r="V16" s="2">
        <f t="shared" si="0"/>
        <v>12.839184645488636</v>
      </c>
    </row>
    <row r="17" spans="2:22" x14ac:dyDescent="0.3">
      <c r="B17" s="3">
        <v>15</v>
      </c>
      <c r="C17" s="2">
        <f t="shared" si="1"/>
        <v>1.1609689553699984</v>
      </c>
      <c r="D17" s="2">
        <f t="shared" si="0"/>
        <v>1.3458683383241292</v>
      </c>
      <c r="E17" s="2">
        <f t="shared" si="0"/>
        <v>1.5579674166007644</v>
      </c>
      <c r="F17" s="2">
        <f t="shared" si="0"/>
        <v>1.8009435055069167</v>
      </c>
      <c r="G17" s="2">
        <f t="shared" si="0"/>
        <v>2.0789281794113679</v>
      </c>
      <c r="H17" s="2">
        <f t="shared" ref="D17:V22" si="2">$B$2*(1+H$2)^$B17</f>
        <v>2.3965581930996924</v>
      </c>
      <c r="I17" s="2">
        <f t="shared" si="2"/>
        <v>2.7590315407153345</v>
      </c>
      <c r="J17" s="2">
        <f t="shared" si="2"/>
        <v>3.1721691141982715</v>
      </c>
      <c r="K17" s="2">
        <f t="shared" si="2"/>
        <v>3.6424824596875229</v>
      </c>
      <c r="L17" s="2">
        <f t="shared" si="2"/>
        <v>4.1772481694156554</v>
      </c>
      <c r="M17" s="2">
        <f t="shared" si="2"/>
        <v>4.7845894883376827</v>
      </c>
      <c r="N17" s="2">
        <f t="shared" si="2"/>
        <v>5.4735657592570428</v>
      </c>
      <c r="O17" s="2">
        <f t="shared" si="2"/>
        <v>6.2542703776972735</v>
      </c>
      <c r="P17" s="2">
        <f t="shared" si="2"/>
        <v>7.137937978387991</v>
      </c>
      <c r="Q17" s="2">
        <f t="shared" si="2"/>
        <v>8.1370616291623197</v>
      </c>
      <c r="R17" s="2">
        <f t="shared" si="2"/>
        <v>9.2655208654863443</v>
      </c>
      <c r="S17" s="2">
        <f t="shared" si="2"/>
        <v>10.53872145994672</v>
      </c>
      <c r="T17" s="2">
        <f t="shared" si="2"/>
        <v>11.973747886018289</v>
      </c>
      <c r="U17" s="2">
        <f t="shared" si="2"/>
        <v>13.589529504521588</v>
      </c>
      <c r="V17" s="2">
        <f t="shared" si="2"/>
        <v>15.407021574586365</v>
      </c>
    </row>
    <row r="18" spans="2:22" x14ac:dyDescent="0.3">
      <c r="B18" s="3">
        <v>16</v>
      </c>
      <c r="C18" s="2">
        <f t="shared" si="1"/>
        <v>1.1725786449236988</v>
      </c>
      <c r="D18" s="2">
        <f t="shared" si="2"/>
        <v>1.372785705090612</v>
      </c>
      <c r="E18" s="2">
        <f t="shared" si="2"/>
        <v>1.6047064390987871</v>
      </c>
      <c r="F18" s="2">
        <f t="shared" si="2"/>
        <v>1.8729812457271937</v>
      </c>
      <c r="G18" s="2">
        <f t="shared" si="2"/>
        <v>2.182874588381936</v>
      </c>
      <c r="H18" s="2">
        <f t="shared" si="2"/>
        <v>2.5403516846856733</v>
      </c>
      <c r="I18" s="2">
        <f t="shared" si="2"/>
        <v>2.9521637485654075</v>
      </c>
      <c r="J18" s="2">
        <f t="shared" si="2"/>
        <v>3.4259426433341331</v>
      </c>
      <c r="K18" s="2">
        <f t="shared" si="2"/>
        <v>3.9703058810594003</v>
      </c>
      <c r="L18" s="2">
        <f t="shared" si="2"/>
        <v>4.5949729863572211</v>
      </c>
      <c r="M18" s="2">
        <f t="shared" si="2"/>
        <v>5.3108943320548292</v>
      </c>
      <c r="N18" s="2">
        <f t="shared" si="2"/>
        <v>6.1303936503678891</v>
      </c>
      <c r="O18" s="2">
        <f t="shared" si="2"/>
        <v>7.0673255267979185</v>
      </c>
      <c r="P18" s="2">
        <f t="shared" si="2"/>
        <v>8.1372492953623112</v>
      </c>
      <c r="Q18" s="2">
        <f t="shared" si="2"/>
        <v>9.3576208735366659</v>
      </c>
      <c r="R18" s="2">
        <f t="shared" si="2"/>
        <v>10.748004203964159</v>
      </c>
      <c r="S18" s="2">
        <f t="shared" si="2"/>
        <v>12.330304108137661</v>
      </c>
      <c r="T18" s="2">
        <f t="shared" si="2"/>
        <v>14.129022505501579</v>
      </c>
      <c r="U18" s="2">
        <f t="shared" si="2"/>
        <v>16.17154011038069</v>
      </c>
      <c r="V18" s="2">
        <f t="shared" si="2"/>
        <v>18.488425889503635</v>
      </c>
    </row>
    <row r="19" spans="2:22" x14ac:dyDescent="0.3">
      <c r="B19" s="3">
        <v>17</v>
      </c>
      <c r="C19" s="2">
        <f t="shared" si="1"/>
        <v>1.1843044313729358</v>
      </c>
      <c r="D19" s="2">
        <f t="shared" si="2"/>
        <v>1.4002414191924244</v>
      </c>
      <c r="E19" s="2">
        <f t="shared" si="2"/>
        <v>1.6528476322717507</v>
      </c>
      <c r="F19" s="2">
        <f t="shared" si="2"/>
        <v>1.9479004955562815</v>
      </c>
      <c r="G19" s="2">
        <f t="shared" si="2"/>
        <v>2.2920183178010332</v>
      </c>
      <c r="H19" s="2">
        <f t="shared" si="2"/>
        <v>2.692772785766814</v>
      </c>
      <c r="I19" s="2">
        <f t="shared" si="2"/>
        <v>3.1588152109649861</v>
      </c>
      <c r="J19" s="2">
        <f t="shared" si="2"/>
        <v>3.7000180548008639</v>
      </c>
      <c r="K19" s="2">
        <f t="shared" si="2"/>
        <v>4.3276334103547462</v>
      </c>
      <c r="L19" s="2">
        <f t="shared" si="2"/>
        <v>5.0544702849929433</v>
      </c>
      <c r="M19" s="2">
        <f t="shared" si="2"/>
        <v>5.8950927085808607</v>
      </c>
      <c r="N19" s="2">
        <f t="shared" si="2"/>
        <v>6.8660408884120363</v>
      </c>
      <c r="O19" s="2">
        <f t="shared" si="2"/>
        <v>7.9860778452816472</v>
      </c>
      <c r="P19" s="2">
        <f t="shared" si="2"/>
        <v>9.2764641967130359</v>
      </c>
      <c r="Q19" s="2">
        <f t="shared" si="2"/>
        <v>10.761264004567165</v>
      </c>
      <c r="R19" s="2">
        <f t="shared" si="2"/>
        <v>12.467684876598424</v>
      </c>
      <c r="S19" s="2">
        <f t="shared" si="2"/>
        <v>14.426455806521062</v>
      </c>
      <c r="T19" s="2">
        <f t="shared" si="2"/>
        <v>16.672246556491864</v>
      </c>
      <c r="U19" s="2">
        <f t="shared" si="2"/>
        <v>19.244132731353019</v>
      </c>
      <c r="V19" s="2">
        <f t="shared" si="2"/>
        <v>22.186111067404362</v>
      </c>
    </row>
    <row r="20" spans="2:22" x14ac:dyDescent="0.3">
      <c r="B20" s="3">
        <v>18</v>
      </c>
      <c r="C20" s="2">
        <f t="shared" si="1"/>
        <v>1.1961474756866652</v>
      </c>
      <c r="D20" s="2">
        <f t="shared" si="2"/>
        <v>1.4282462475762727</v>
      </c>
      <c r="E20" s="2">
        <f t="shared" si="2"/>
        <v>1.7024330612399032</v>
      </c>
      <c r="F20" s="2">
        <f t="shared" si="2"/>
        <v>2.025816515378533</v>
      </c>
      <c r="G20" s="2">
        <f t="shared" si="2"/>
        <v>2.4066192336910848</v>
      </c>
      <c r="H20" s="2">
        <f t="shared" si="2"/>
        <v>2.8543391529128228</v>
      </c>
      <c r="I20" s="2">
        <f t="shared" si="2"/>
        <v>3.3799322757325352</v>
      </c>
      <c r="J20" s="2">
        <f t="shared" si="2"/>
        <v>3.9960194991849334</v>
      </c>
      <c r="K20" s="2">
        <f t="shared" si="2"/>
        <v>4.7171204172866741</v>
      </c>
      <c r="L20" s="2">
        <f t="shared" si="2"/>
        <v>5.5599173134922379</v>
      </c>
      <c r="M20" s="2">
        <f t="shared" si="2"/>
        <v>6.5435529065247557</v>
      </c>
      <c r="N20" s="2">
        <f t="shared" si="2"/>
        <v>7.6899657950214815</v>
      </c>
      <c r="O20" s="2">
        <f t="shared" si="2"/>
        <v>9.02426796516826</v>
      </c>
      <c r="P20" s="2">
        <f t="shared" si="2"/>
        <v>10.575169184252863</v>
      </c>
      <c r="Q20" s="2">
        <f t="shared" si="2"/>
        <v>12.375453605252238</v>
      </c>
      <c r="R20" s="2">
        <f t="shared" si="2"/>
        <v>14.462514456854171</v>
      </c>
      <c r="S20" s="2">
        <f t="shared" si="2"/>
        <v>16.878953293629642</v>
      </c>
      <c r="T20" s="2">
        <f t="shared" si="2"/>
        <v>19.673250936660398</v>
      </c>
      <c r="U20" s="2">
        <f t="shared" si="2"/>
        <v>22.900517950310093</v>
      </c>
      <c r="V20" s="2">
        <f t="shared" si="2"/>
        <v>26.623333280885234</v>
      </c>
    </row>
    <row r="21" spans="2:22" x14ac:dyDescent="0.3">
      <c r="B21" s="3">
        <v>19</v>
      </c>
      <c r="C21" s="2">
        <f t="shared" si="1"/>
        <v>1.2081089504435316</v>
      </c>
      <c r="D21" s="2">
        <f t="shared" si="2"/>
        <v>1.4568111725277981</v>
      </c>
      <c r="E21" s="2">
        <f t="shared" si="2"/>
        <v>1.7535060530771003</v>
      </c>
      <c r="F21" s="2">
        <f t="shared" si="2"/>
        <v>2.1068491759936743</v>
      </c>
      <c r="G21" s="2">
        <f t="shared" si="2"/>
        <v>2.526950195375639</v>
      </c>
      <c r="H21" s="2">
        <f t="shared" si="2"/>
        <v>3.0255995020875925</v>
      </c>
      <c r="I21" s="2">
        <f t="shared" si="2"/>
        <v>3.6165275350338129</v>
      </c>
      <c r="J21" s="2">
        <f t="shared" si="2"/>
        <v>4.3157010591197285</v>
      </c>
      <c r="K21" s="2">
        <f t="shared" si="2"/>
        <v>5.1416612548424752</v>
      </c>
      <c r="L21" s="2">
        <f t="shared" si="2"/>
        <v>6.1159090448414632</v>
      </c>
      <c r="M21" s="2">
        <f t="shared" si="2"/>
        <v>7.2633437262424794</v>
      </c>
      <c r="N21" s="2">
        <f t="shared" si="2"/>
        <v>8.61276169042406</v>
      </c>
      <c r="O21" s="2">
        <f t="shared" si="2"/>
        <v>10.197422800640132</v>
      </c>
      <c r="P21" s="2">
        <f t="shared" si="2"/>
        <v>12.055692870048263</v>
      </c>
      <c r="Q21" s="2">
        <f t="shared" si="2"/>
        <v>14.231771646040073</v>
      </c>
      <c r="R21" s="2">
        <f t="shared" si="2"/>
        <v>16.776516769950838</v>
      </c>
      <c r="S21" s="2">
        <f t="shared" si="2"/>
        <v>19.748375353546681</v>
      </c>
      <c r="T21" s="2">
        <f t="shared" si="2"/>
        <v>23.214436105259267</v>
      </c>
      <c r="U21" s="2">
        <f t="shared" si="2"/>
        <v>27.251616360869011</v>
      </c>
      <c r="V21" s="2">
        <f t="shared" si="2"/>
        <v>31.947999937062281</v>
      </c>
    </row>
    <row r="22" spans="2:22" x14ac:dyDescent="0.3">
      <c r="B22" s="3">
        <v>20</v>
      </c>
      <c r="C22" s="2">
        <f t="shared" si="1"/>
        <v>1.220190039947967</v>
      </c>
      <c r="D22" s="2">
        <f t="shared" si="2"/>
        <v>1.4859473959783542</v>
      </c>
      <c r="E22" s="2">
        <f t="shared" si="2"/>
        <v>1.8061112346694133</v>
      </c>
      <c r="F22" s="2">
        <f t="shared" si="2"/>
        <v>2.1911231430334213</v>
      </c>
      <c r="G22" s="2">
        <f t="shared" si="2"/>
        <v>2.6532977051444209</v>
      </c>
      <c r="H22" s="2">
        <f t="shared" si="2"/>
        <v>3.207135472212848</v>
      </c>
      <c r="I22" s="2">
        <f t="shared" si="2"/>
        <v>3.8696844624861795</v>
      </c>
      <c r="J22" s="2">
        <f t="shared" si="2"/>
        <v>4.6609571438493065</v>
      </c>
      <c r="K22" s="2">
        <f t="shared" si="2"/>
        <v>5.6044107677782975</v>
      </c>
      <c r="L22" s="2">
        <f t="shared" si="2"/>
        <v>6.7274999493256091</v>
      </c>
      <c r="M22" s="2">
        <f t="shared" si="2"/>
        <v>8.0623115361291529</v>
      </c>
      <c r="N22" s="2">
        <f t="shared" si="2"/>
        <v>9.6462930932749469</v>
      </c>
      <c r="O22" s="2">
        <f t="shared" si="2"/>
        <v>11.523087764723348</v>
      </c>
      <c r="P22" s="2">
        <f t="shared" si="2"/>
        <v>13.743489871855022</v>
      </c>
      <c r="Q22" s="2">
        <f t="shared" si="2"/>
        <v>16.366537392946082</v>
      </c>
      <c r="R22" s="2">
        <f t="shared" si="2"/>
        <v>19.46075945314297</v>
      </c>
      <c r="S22" s="2">
        <f t="shared" si="2"/>
        <v>23.105599163649611</v>
      </c>
      <c r="T22" s="2">
        <f t="shared" si="2"/>
        <v>27.393034604205933</v>
      </c>
      <c r="U22" s="2">
        <f t="shared" si="2"/>
        <v>32.42942346943412</v>
      </c>
      <c r="V22" s="2">
        <f t="shared" si="2"/>
        <v>38.337599924474738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8798-638C-493E-982B-F5BD9C02F20E}">
  <sheetPr codeName="Sheet2"/>
  <dimension ref="B2:H18"/>
  <sheetViews>
    <sheetView workbookViewId="0">
      <selection activeCell="B21" sqref="B21"/>
    </sheetView>
  </sheetViews>
  <sheetFormatPr defaultRowHeight="14.4" x14ac:dyDescent="0.3"/>
  <cols>
    <col min="3" max="3" width="12.5546875" bestFit="1" customWidth="1"/>
    <col min="4" max="4" width="23.88671875" customWidth="1"/>
    <col min="7" max="7" width="12" bestFit="1" customWidth="1"/>
    <col min="8" max="8" width="22.5546875" bestFit="1" customWidth="1"/>
  </cols>
  <sheetData>
    <row r="2" spans="2:8" x14ac:dyDescent="0.3">
      <c r="B2" t="s">
        <v>0</v>
      </c>
    </row>
    <row r="3" spans="2:8" x14ac:dyDescent="0.3">
      <c r="B3" t="s">
        <v>1</v>
      </c>
    </row>
    <row r="5" spans="2:8" x14ac:dyDescent="0.3">
      <c r="B5" t="s">
        <v>2</v>
      </c>
      <c r="C5" s="1">
        <v>0.06</v>
      </c>
      <c r="D5" t="s">
        <v>3</v>
      </c>
      <c r="F5" t="s">
        <v>4</v>
      </c>
    </row>
    <row r="6" spans="2:8" x14ac:dyDescent="0.3">
      <c r="B6" t="s">
        <v>5</v>
      </c>
      <c r="C6">
        <v>100</v>
      </c>
    </row>
    <row r="8" spans="2:8" x14ac:dyDescent="0.3">
      <c r="B8" s="8" t="s">
        <v>6</v>
      </c>
      <c r="C8" s="2">
        <f>C6*(1+C5/4)^4</f>
        <v>106.13635506249994</v>
      </c>
    </row>
    <row r="9" spans="2:8" x14ac:dyDescent="0.3">
      <c r="B9" s="8" t="s">
        <v>7</v>
      </c>
      <c r="C9" s="7">
        <f>(C8-C6)/C6</f>
        <v>6.1363550624999451E-2</v>
      </c>
    </row>
    <row r="12" spans="2:8" x14ac:dyDescent="0.3">
      <c r="B12" t="s">
        <v>8</v>
      </c>
    </row>
    <row r="13" spans="2:8" x14ac:dyDescent="0.3">
      <c r="B13" t="s">
        <v>9</v>
      </c>
    </row>
    <row r="15" spans="2:8" x14ac:dyDescent="0.3">
      <c r="B15" t="s">
        <v>2</v>
      </c>
      <c r="C15" s="1">
        <v>0.1</v>
      </c>
      <c r="D15" t="s">
        <v>10</v>
      </c>
      <c r="F15" s="10" t="s">
        <v>11</v>
      </c>
      <c r="G15" s="11">
        <f>PV(C15/12, 7*12, 0, -C16)</f>
        <v>249013.88600242828</v>
      </c>
      <c r="H15" s="13" t="s">
        <v>12</v>
      </c>
    </row>
    <row r="16" spans="2:8" x14ac:dyDescent="0.3">
      <c r="B16" t="s">
        <v>6</v>
      </c>
      <c r="C16" s="9">
        <v>500000</v>
      </c>
    </row>
    <row r="17" spans="2:8" x14ac:dyDescent="0.3">
      <c r="B17" t="s">
        <v>13</v>
      </c>
      <c r="C17">
        <v>7</v>
      </c>
      <c r="F17" s="10" t="s">
        <v>7</v>
      </c>
      <c r="G17">
        <f>(1+C15/12)^C18</f>
        <v>2.0079201526742336</v>
      </c>
      <c r="H17" s="41" t="s">
        <v>15</v>
      </c>
    </row>
    <row r="18" spans="2:8" x14ac:dyDescent="0.3">
      <c r="B18" t="s">
        <v>14</v>
      </c>
      <c r="C18">
        <f>C17*12</f>
        <v>84</v>
      </c>
      <c r="F18" s="10" t="s">
        <v>11</v>
      </c>
      <c r="G18">
        <f>C16/G17</f>
        <v>249013.88600242828</v>
      </c>
      <c r="H18" s="42"/>
    </row>
  </sheetData>
  <mergeCells count="1">
    <mergeCell ref="H17:H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D95A-51B7-438F-984F-85C4260A84AC}">
  <sheetPr codeName="Sheet3"/>
  <dimension ref="A1:N121"/>
  <sheetViews>
    <sheetView topLeftCell="A103" workbookViewId="0">
      <selection activeCell="D112" sqref="D112"/>
    </sheetView>
  </sheetViews>
  <sheetFormatPr defaultRowHeight="14.4" x14ac:dyDescent="0.3"/>
  <cols>
    <col min="4" max="4" width="13.5546875" customWidth="1"/>
    <col min="5" max="5" width="13.88671875" customWidth="1"/>
    <col min="6" max="6" width="11.5546875" customWidth="1"/>
    <col min="7" max="7" width="15.5546875" customWidth="1"/>
    <col min="8" max="8" width="11.5546875" customWidth="1"/>
    <col min="14" max="14" width="12.6640625" customWidth="1"/>
  </cols>
  <sheetData>
    <row r="1" spans="1:7" x14ac:dyDescent="0.3">
      <c r="A1" s="12" t="s">
        <v>18</v>
      </c>
      <c r="B1" s="12"/>
      <c r="C1" s="12"/>
    </row>
    <row r="3" spans="1:7" x14ac:dyDescent="0.3">
      <c r="B3" t="s">
        <v>16</v>
      </c>
    </row>
    <row r="4" spans="1:7" x14ac:dyDescent="0.3">
      <c r="B4" t="s">
        <v>17</v>
      </c>
    </row>
    <row r="6" spans="1:7" x14ac:dyDescent="0.3">
      <c r="B6" t="s">
        <v>19</v>
      </c>
    </row>
    <row r="8" spans="1:7" x14ac:dyDescent="0.3">
      <c r="D8" t="s">
        <v>5</v>
      </c>
      <c r="E8">
        <v>1000</v>
      </c>
    </row>
    <row r="9" spans="1:7" x14ac:dyDescent="0.3">
      <c r="D9" t="s">
        <v>2</v>
      </c>
      <c r="E9" s="1">
        <v>0.1</v>
      </c>
    </row>
    <row r="10" spans="1:7" x14ac:dyDescent="0.3">
      <c r="D10" t="s">
        <v>13</v>
      </c>
      <c r="E10">
        <v>5</v>
      </c>
      <c r="F10" t="s">
        <v>20</v>
      </c>
    </row>
    <row r="12" spans="1:7" x14ac:dyDescent="0.3">
      <c r="C12" s="15" t="s">
        <v>21</v>
      </c>
      <c r="D12" s="15" t="s">
        <v>22</v>
      </c>
      <c r="E12" s="15" t="s">
        <v>23</v>
      </c>
      <c r="F12" s="15" t="s">
        <v>24</v>
      </c>
      <c r="G12" s="15" t="s">
        <v>25</v>
      </c>
    </row>
    <row r="13" spans="1:7" x14ac:dyDescent="0.3">
      <c r="C13" s="2">
        <v>1</v>
      </c>
      <c r="D13" s="2">
        <v>0</v>
      </c>
      <c r="E13" s="2">
        <f>$E$8</f>
        <v>1000</v>
      </c>
      <c r="F13" s="2">
        <f>$E$9*D13</f>
        <v>0</v>
      </c>
      <c r="G13" s="2">
        <f>SUM(D13:F13)</f>
        <v>1000</v>
      </c>
    </row>
    <row r="14" spans="1:7" x14ac:dyDescent="0.3">
      <c r="C14" s="2">
        <v>2</v>
      </c>
      <c r="D14" s="2">
        <f>G13</f>
        <v>1000</v>
      </c>
      <c r="E14" s="2">
        <f>$E$8</f>
        <v>1000</v>
      </c>
      <c r="F14" s="2">
        <f>$E$9*D14</f>
        <v>100</v>
      </c>
      <c r="G14" s="2">
        <f>SUM(D14:F14)</f>
        <v>2100</v>
      </c>
    </row>
    <row r="15" spans="1:7" x14ac:dyDescent="0.3">
      <c r="C15" s="2">
        <v>3</v>
      </c>
      <c r="D15" s="2">
        <f t="shared" ref="D15:D17" si="0">G14</f>
        <v>2100</v>
      </c>
      <c r="E15" s="2">
        <f>$E$8</f>
        <v>1000</v>
      </c>
      <c r="F15" s="2">
        <f>$E$9*D15</f>
        <v>210</v>
      </c>
      <c r="G15" s="2">
        <f t="shared" ref="G15:G17" si="1">SUM(D15:F15)</f>
        <v>3310</v>
      </c>
    </row>
    <row r="16" spans="1:7" x14ac:dyDescent="0.3">
      <c r="C16" s="2">
        <v>4</v>
      </c>
      <c r="D16" s="2">
        <f t="shared" si="0"/>
        <v>3310</v>
      </c>
      <c r="E16" s="2">
        <f>$E$8</f>
        <v>1000</v>
      </c>
      <c r="F16" s="2">
        <f>$E$9*D16</f>
        <v>331</v>
      </c>
      <c r="G16" s="2">
        <f t="shared" si="1"/>
        <v>4641</v>
      </c>
    </row>
    <row r="17" spans="2:7" x14ac:dyDescent="0.3">
      <c r="C17" s="2">
        <v>5</v>
      </c>
      <c r="D17" s="2">
        <f t="shared" si="0"/>
        <v>4641</v>
      </c>
      <c r="E17" s="2">
        <f>$E$8</f>
        <v>1000</v>
      </c>
      <c r="F17" s="2">
        <f>$E$9*D17</f>
        <v>464.1</v>
      </c>
      <c r="G17" s="14">
        <f t="shared" si="1"/>
        <v>6105.1</v>
      </c>
    </row>
    <row r="20" spans="2:7" x14ac:dyDescent="0.3">
      <c r="B20" t="s">
        <v>26</v>
      </c>
    </row>
    <row r="22" spans="2:7" x14ac:dyDescent="0.3">
      <c r="D22" t="s">
        <v>27</v>
      </c>
      <c r="E22">
        <v>1064.6836251658444</v>
      </c>
      <c r="F22" s="17" t="s">
        <v>30</v>
      </c>
    </row>
    <row r="23" spans="2:7" x14ac:dyDescent="0.3">
      <c r="D23" t="s">
        <v>2</v>
      </c>
      <c r="E23" s="1">
        <v>0.1</v>
      </c>
    </row>
    <row r="26" spans="2:7" x14ac:dyDescent="0.3">
      <c r="C26" s="15" t="s">
        <v>21</v>
      </c>
      <c r="D26" s="15" t="s">
        <v>22</v>
      </c>
      <c r="E26" s="15" t="s">
        <v>23</v>
      </c>
      <c r="F26" s="15" t="s">
        <v>24</v>
      </c>
      <c r="G26" s="15" t="s">
        <v>25</v>
      </c>
    </row>
    <row r="27" spans="2:7" x14ac:dyDescent="0.3">
      <c r="C27" s="2">
        <v>1</v>
      </c>
      <c r="D27" s="2">
        <v>0</v>
      </c>
      <c r="E27" s="2">
        <f>$E$22</f>
        <v>1064.6836251658444</v>
      </c>
      <c r="F27" s="2">
        <f>$E$23*D27</f>
        <v>0</v>
      </c>
      <c r="G27" s="2">
        <f>SUM(D27:F27)</f>
        <v>1064.6836251658444</v>
      </c>
    </row>
    <row r="28" spans="2:7" x14ac:dyDescent="0.3">
      <c r="C28" s="2">
        <v>2</v>
      </c>
      <c r="D28" s="2">
        <f>G27</f>
        <v>1064.6836251658444</v>
      </c>
      <c r="E28" s="2">
        <f>$E$22</f>
        <v>1064.6836251658444</v>
      </c>
      <c r="F28" s="2">
        <f>$E$23*D28</f>
        <v>106.46836251658445</v>
      </c>
      <c r="G28" s="2">
        <f t="shared" ref="G28" si="2">SUM(D28:F28)</f>
        <v>2235.8356128482733</v>
      </c>
    </row>
    <row r="29" spans="2:7" x14ac:dyDescent="0.3">
      <c r="C29" s="2">
        <v>3</v>
      </c>
      <c r="D29" s="2">
        <f t="shared" ref="D29:D31" si="3">G28</f>
        <v>2235.8356128482733</v>
      </c>
      <c r="E29" s="2">
        <f>$E$22</f>
        <v>1064.6836251658444</v>
      </c>
      <c r="F29" s="2">
        <f>$E$23*D29</f>
        <v>223.58356128482734</v>
      </c>
      <c r="G29" s="2">
        <f t="shared" ref="G29:G31" si="4">SUM(D29:F29)</f>
        <v>3524.1027992989452</v>
      </c>
    </row>
    <row r="30" spans="2:7" x14ac:dyDescent="0.3">
      <c r="C30" s="2">
        <v>4</v>
      </c>
      <c r="D30" s="2">
        <f t="shared" si="3"/>
        <v>3524.1027992989452</v>
      </c>
      <c r="E30" s="2">
        <f>$E$22</f>
        <v>1064.6836251658444</v>
      </c>
      <c r="F30" s="2">
        <f>$E$23*D30</f>
        <v>352.41027992989456</v>
      </c>
      <c r="G30" s="2">
        <f t="shared" si="4"/>
        <v>4941.1967043946843</v>
      </c>
    </row>
    <row r="31" spans="2:7" x14ac:dyDescent="0.3">
      <c r="C31" s="2">
        <v>5</v>
      </c>
      <c r="D31" s="2">
        <f t="shared" si="3"/>
        <v>4941.1967043946843</v>
      </c>
      <c r="E31" s="2">
        <f>$E$22</f>
        <v>1064.6836251658444</v>
      </c>
      <c r="F31" s="2">
        <f>$E$23*D31</f>
        <v>494.11967043946845</v>
      </c>
      <c r="G31" s="2">
        <f t="shared" si="4"/>
        <v>6499.9999999999973</v>
      </c>
    </row>
    <row r="34" spans="2:7" x14ac:dyDescent="0.3">
      <c r="B34" t="s">
        <v>28</v>
      </c>
    </row>
    <row r="35" spans="2:7" x14ac:dyDescent="0.3">
      <c r="B35" t="s">
        <v>29</v>
      </c>
    </row>
    <row r="37" spans="2:7" x14ac:dyDescent="0.3">
      <c r="D37" t="s">
        <v>5</v>
      </c>
      <c r="E37">
        <v>1000</v>
      </c>
    </row>
    <row r="38" spans="2:7" x14ac:dyDescent="0.3">
      <c r="D38" t="s">
        <v>2</v>
      </c>
      <c r="E38" s="1">
        <v>0.1</v>
      </c>
    </row>
    <row r="39" spans="2:7" x14ac:dyDescent="0.3">
      <c r="D39" t="s">
        <v>13</v>
      </c>
      <c r="E39">
        <v>5</v>
      </c>
      <c r="F39" t="s">
        <v>31</v>
      </c>
    </row>
    <row r="42" spans="2:7" x14ac:dyDescent="0.3">
      <c r="C42" s="15" t="s">
        <v>21</v>
      </c>
      <c r="D42" s="15" t="s">
        <v>22</v>
      </c>
      <c r="E42" s="15" t="s">
        <v>23</v>
      </c>
      <c r="F42" s="15" t="s">
        <v>24</v>
      </c>
      <c r="G42" s="15" t="s">
        <v>25</v>
      </c>
    </row>
    <row r="43" spans="2:7" x14ac:dyDescent="0.3">
      <c r="C43" s="2">
        <v>1</v>
      </c>
      <c r="D43" s="2">
        <v>0</v>
      </c>
      <c r="E43" s="2">
        <f>$E$37</f>
        <v>1000</v>
      </c>
      <c r="F43" s="2">
        <f>$E$38*(E43+D43)</f>
        <v>100</v>
      </c>
      <c r="G43" s="2">
        <f>SUM(D43:F43)</f>
        <v>1100</v>
      </c>
    </row>
    <row r="44" spans="2:7" x14ac:dyDescent="0.3">
      <c r="C44" s="2">
        <v>2</v>
      </c>
      <c r="D44" s="2">
        <f>G43</f>
        <v>1100</v>
      </c>
      <c r="E44" s="2">
        <f t="shared" ref="E44:E47" si="5">$E$37</f>
        <v>1000</v>
      </c>
      <c r="F44" s="2">
        <f t="shared" ref="F44" si="6">$E$38*(E44+D44)</f>
        <v>210</v>
      </c>
      <c r="G44" s="2">
        <f t="shared" ref="G44" si="7">SUM(D44:F44)</f>
        <v>2310</v>
      </c>
    </row>
    <row r="45" spans="2:7" x14ac:dyDescent="0.3">
      <c r="C45" s="2">
        <v>3</v>
      </c>
      <c r="D45" s="2">
        <f t="shared" ref="D45:D47" si="8">G44</f>
        <v>2310</v>
      </c>
      <c r="E45" s="2">
        <f t="shared" si="5"/>
        <v>1000</v>
      </c>
      <c r="F45" s="2">
        <f t="shared" ref="F45:F47" si="9">$E$38*(E45+D45)</f>
        <v>331</v>
      </c>
      <c r="G45" s="2">
        <f t="shared" ref="G45:G47" si="10">SUM(D45:F45)</f>
        <v>3641</v>
      </c>
    </row>
    <row r="46" spans="2:7" x14ac:dyDescent="0.3">
      <c r="C46" s="2">
        <v>4</v>
      </c>
      <c r="D46" s="2">
        <f t="shared" si="8"/>
        <v>3641</v>
      </c>
      <c r="E46" s="2">
        <f t="shared" si="5"/>
        <v>1000</v>
      </c>
      <c r="F46" s="2">
        <f t="shared" si="9"/>
        <v>464.1</v>
      </c>
      <c r="G46" s="2">
        <f t="shared" si="10"/>
        <v>5105.1000000000004</v>
      </c>
    </row>
    <row r="47" spans="2:7" x14ac:dyDescent="0.3">
      <c r="C47" s="2">
        <v>5</v>
      </c>
      <c r="D47" s="2">
        <f t="shared" si="8"/>
        <v>5105.1000000000004</v>
      </c>
      <c r="E47" s="2">
        <f t="shared" si="5"/>
        <v>1000</v>
      </c>
      <c r="F47" s="2">
        <f t="shared" si="9"/>
        <v>610.5100000000001</v>
      </c>
      <c r="G47" s="2">
        <f t="shared" si="10"/>
        <v>6715.6100000000006</v>
      </c>
    </row>
    <row r="50" spans="2:8" x14ac:dyDescent="0.3">
      <c r="B50" t="s">
        <v>32</v>
      </c>
    </row>
    <row r="51" spans="2:8" x14ac:dyDescent="0.3">
      <c r="B51" t="s">
        <v>33</v>
      </c>
    </row>
    <row r="52" spans="2:8" x14ac:dyDescent="0.3">
      <c r="B52" t="s">
        <v>34</v>
      </c>
    </row>
    <row r="53" spans="2:8" x14ac:dyDescent="0.3">
      <c r="D53" t="s">
        <v>5</v>
      </c>
      <c r="E53" s="9">
        <v>82003.948718951884</v>
      </c>
    </row>
    <row r="54" spans="2:8" x14ac:dyDescent="0.3">
      <c r="D54" t="s">
        <v>2</v>
      </c>
      <c r="E54" s="1">
        <v>7.0000000000000007E-2</v>
      </c>
    </row>
    <row r="57" spans="2:8" x14ac:dyDescent="0.3">
      <c r="C57" s="15" t="s">
        <v>21</v>
      </c>
      <c r="D57" s="15" t="s">
        <v>22</v>
      </c>
      <c r="E57" s="15" t="s">
        <v>23</v>
      </c>
      <c r="F57" s="15" t="s">
        <v>24</v>
      </c>
      <c r="G57" s="15" t="s">
        <v>35</v>
      </c>
      <c r="H57" s="15" t="s">
        <v>25</v>
      </c>
    </row>
    <row r="58" spans="2:8" x14ac:dyDescent="0.3">
      <c r="C58" s="2">
        <v>1</v>
      </c>
      <c r="D58" s="2">
        <v>0</v>
      </c>
      <c r="E58" s="18">
        <f>E53</f>
        <v>82003.948718951884</v>
      </c>
      <c r="F58" s="2">
        <f>$E$54*E58</f>
        <v>5740.2764103266327</v>
      </c>
      <c r="G58" s="2">
        <v>20000</v>
      </c>
      <c r="H58" s="2">
        <f>SUM(D58:F58)-G58</f>
        <v>67744.225129278522</v>
      </c>
    </row>
    <row r="59" spans="2:8" x14ac:dyDescent="0.3">
      <c r="C59" s="2">
        <v>2</v>
      </c>
      <c r="D59" s="2">
        <f>H58</f>
        <v>67744.225129278522</v>
      </c>
      <c r="E59" s="2">
        <v>0</v>
      </c>
      <c r="F59" s="2">
        <f>$E$54*D59</f>
        <v>4742.0957590494972</v>
      </c>
      <c r="G59" s="2">
        <v>20000</v>
      </c>
      <c r="H59" s="2">
        <f t="shared" ref="H59" si="11">SUM(D59:F59)-G59</f>
        <v>52486.320888328017</v>
      </c>
    </row>
    <row r="60" spans="2:8" x14ac:dyDescent="0.3">
      <c r="C60" s="2">
        <v>3</v>
      </c>
      <c r="D60" s="2">
        <f t="shared" ref="D60:D62" si="12">H59</f>
        <v>52486.320888328017</v>
      </c>
      <c r="E60" s="2">
        <v>0</v>
      </c>
      <c r="F60" s="2">
        <f t="shared" ref="F60:F62" si="13">$E$54*D60</f>
        <v>3674.0424621829616</v>
      </c>
      <c r="G60" s="2">
        <v>20000</v>
      </c>
      <c r="H60" s="2">
        <f t="shared" ref="H60:H62" si="14">SUM(D60:F60)-G60</f>
        <v>36160.363350510976</v>
      </c>
    </row>
    <row r="61" spans="2:8" x14ac:dyDescent="0.3">
      <c r="C61" s="2">
        <v>4</v>
      </c>
      <c r="D61" s="2">
        <f t="shared" si="12"/>
        <v>36160.363350510976</v>
      </c>
      <c r="E61" s="2">
        <v>0</v>
      </c>
      <c r="F61" s="2">
        <f t="shared" si="13"/>
        <v>2531.2254345357687</v>
      </c>
      <c r="G61" s="2">
        <v>20000</v>
      </c>
      <c r="H61" s="2">
        <f t="shared" si="14"/>
        <v>18691.588785046741</v>
      </c>
    </row>
    <row r="62" spans="2:8" x14ac:dyDescent="0.3">
      <c r="C62" s="2">
        <v>5</v>
      </c>
      <c r="D62" s="2">
        <f t="shared" si="12"/>
        <v>18691.588785046741</v>
      </c>
      <c r="E62" s="2">
        <v>0</v>
      </c>
      <c r="F62" s="2">
        <f t="shared" si="13"/>
        <v>1308.4112149532721</v>
      </c>
      <c r="G62" s="2">
        <v>20000</v>
      </c>
      <c r="H62" s="2">
        <f t="shared" si="14"/>
        <v>0</v>
      </c>
    </row>
    <row r="66" spans="2:8" ht="15.6" x14ac:dyDescent="0.3">
      <c r="B66" s="19" t="s">
        <v>36</v>
      </c>
    </row>
    <row r="67" spans="2:8" ht="15.6" x14ac:dyDescent="0.3">
      <c r="B67" s="19" t="s">
        <v>37</v>
      </c>
    </row>
    <row r="68" spans="2:8" ht="15.6" x14ac:dyDescent="0.3">
      <c r="B68" s="19" t="s">
        <v>38</v>
      </c>
    </row>
    <row r="70" spans="2:8" x14ac:dyDescent="0.3">
      <c r="D70" t="s">
        <v>5</v>
      </c>
      <c r="E70" s="9">
        <v>1656061.1561302196</v>
      </c>
      <c r="G70" t="s">
        <v>39</v>
      </c>
      <c r="H70" s="9">
        <v>-500000</v>
      </c>
    </row>
    <row r="71" spans="2:8" x14ac:dyDescent="0.3">
      <c r="D71" t="s">
        <v>2</v>
      </c>
      <c r="E71" s="1">
        <v>0.08</v>
      </c>
    </row>
    <row r="72" spans="2:8" x14ac:dyDescent="0.3">
      <c r="D72" t="s">
        <v>13</v>
      </c>
      <c r="E72">
        <v>4</v>
      </c>
      <c r="F72" t="s">
        <v>20</v>
      </c>
    </row>
    <row r="74" spans="2:8" x14ac:dyDescent="0.3">
      <c r="C74" s="15" t="s">
        <v>21</v>
      </c>
      <c r="D74" s="15" t="s">
        <v>22</v>
      </c>
      <c r="E74" s="15" t="s">
        <v>23</v>
      </c>
      <c r="F74" s="15" t="s">
        <v>24</v>
      </c>
      <c r="G74" s="15" t="s">
        <v>35</v>
      </c>
      <c r="H74" s="15" t="s">
        <v>25</v>
      </c>
    </row>
    <row r="75" spans="2:8" x14ac:dyDescent="0.3">
      <c r="C75" s="2">
        <v>1</v>
      </c>
      <c r="D75" s="2">
        <v>0</v>
      </c>
      <c r="E75" s="18">
        <f>E70</f>
        <v>1656061.1561302196</v>
      </c>
      <c r="F75" s="2">
        <f>$E$71*E75</f>
        <v>132484.89249041758</v>
      </c>
      <c r="G75" s="18">
        <f>$H$70</f>
        <v>-500000</v>
      </c>
      <c r="H75" s="2">
        <f>SUM(D75:G75)</f>
        <v>1288546.048620637</v>
      </c>
    </row>
    <row r="76" spans="2:8" x14ac:dyDescent="0.3">
      <c r="C76" s="2">
        <v>2</v>
      </c>
      <c r="D76" s="2">
        <f>H75</f>
        <v>1288546.048620637</v>
      </c>
      <c r="E76" s="2">
        <v>0</v>
      </c>
      <c r="F76" s="2">
        <f>$E$71*D76</f>
        <v>103083.68388965097</v>
      </c>
      <c r="G76" s="18">
        <f t="shared" ref="G76:G78" si="15">$H$70</f>
        <v>-500000</v>
      </c>
      <c r="H76" s="2">
        <f t="shared" ref="H76" si="16">SUM(D76:G76)</f>
        <v>891629.73251028801</v>
      </c>
    </row>
    <row r="77" spans="2:8" x14ac:dyDescent="0.3">
      <c r="C77" s="2">
        <v>3</v>
      </c>
      <c r="D77" s="2">
        <f t="shared" ref="D77:D78" si="17">H76</f>
        <v>891629.73251028801</v>
      </c>
      <c r="E77" s="2">
        <v>1</v>
      </c>
      <c r="F77" s="2">
        <f t="shared" ref="F77:F78" si="18">$E$71*D77</f>
        <v>71330.378600823038</v>
      </c>
      <c r="G77" s="18">
        <f t="shared" si="15"/>
        <v>-500000</v>
      </c>
      <c r="H77" s="2">
        <f t="shared" ref="H77:H78" si="19">SUM(D77:G77)</f>
        <v>462961.11111111101</v>
      </c>
    </row>
    <row r="78" spans="2:8" x14ac:dyDescent="0.3">
      <c r="C78" s="2">
        <v>4</v>
      </c>
      <c r="D78" s="2">
        <f t="shared" si="17"/>
        <v>462961.11111111101</v>
      </c>
      <c r="E78" s="2">
        <v>2</v>
      </c>
      <c r="F78" s="2">
        <f t="shared" si="18"/>
        <v>37036.888888888883</v>
      </c>
      <c r="G78" s="18">
        <f t="shared" si="15"/>
        <v>-500000</v>
      </c>
      <c r="H78" s="2">
        <f t="shared" si="19"/>
        <v>0</v>
      </c>
    </row>
    <row r="81" spans="2:8" x14ac:dyDescent="0.3">
      <c r="B81" t="s">
        <v>40</v>
      </c>
    </row>
    <row r="82" spans="2:8" x14ac:dyDescent="0.3">
      <c r="B82" t="s">
        <v>41</v>
      </c>
    </row>
    <row r="84" spans="2:8" x14ac:dyDescent="0.3">
      <c r="D84" t="s">
        <v>42</v>
      </c>
      <c r="E84" s="9">
        <v>-20000</v>
      </c>
    </row>
    <row r="85" spans="2:8" x14ac:dyDescent="0.3">
      <c r="D85" t="s">
        <v>2</v>
      </c>
      <c r="E85" s="1">
        <v>0.12</v>
      </c>
    </row>
    <row r="86" spans="2:8" x14ac:dyDescent="0.3">
      <c r="D86" t="s">
        <v>5</v>
      </c>
      <c r="E86" s="21">
        <v>6323.4719116420201</v>
      </c>
    </row>
    <row r="89" spans="2:8" x14ac:dyDescent="0.3">
      <c r="C89" s="15" t="s">
        <v>21</v>
      </c>
      <c r="D89" s="15" t="s">
        <v>22</v>
      </c>
      <c r="E89" s="15" t="s">
        <v>23</v>
      </c>
      <c r="F89" s="15" t="s">
        <v>24</v>
      </c>
      <c r="G89" s="15" t="s">
        <v>35</v>
      </c>
      <c r="H89" s="15" t="s">
        <v>25</v>
      </c>
    </row>
    <row r="90" spans="2:8" x14ac:dyDescent="0.3">
      <c r="C90" s="2">
        <v>2015</v>
      </c>
      <c r="D90" s="18">
        <v>0</v>
      </c>
      <c r="E90" s="23">
        <f>$E$86</f>
        <v>6323.4719116420201</v>
      </c>
      <c r="F90" s="2">
        <f>$E$85*D90</f>
        <v>0</v>
      </c>
      <c r="G90" s="2">
        <v>0</v>
      </c>
      <c r="H90" s="18">
        <f>SUM(D90:G90)</f>
        <v>6323.4719116420201</v>
      </c>
    </row>
    <row r="91" spans="2:8" x14ac:dyDescent="0.3">
      <c r="C91" s="2">
        <v>2016</v>
      </c>
      <c r="D91" s="18">
        <f>H90</f>
        <v>6323.4719116420201</v>
      </c>
      <c r="E91" s="23">
        <f>$E$86</f>
        <v>6323.4719116420201</v>
      </c>
      <c r="F91" s="2">
        <f>$E$85*D91</f>
        <v>758.81662939704233</v>
      </c>
      <c r="G91" s="2">
        <v>0</v>
      </c>
      <c r="H91" s="18">
        <f>SUM(D91:G91)</f>
        <v>13405.760452681083</v>
      </c>
    </row>
    <row r="92" spans="2:8" x14ac:dyDescent="0.3">
      <c r="C92" s="2">
        <v>2017</v>
      </c>
      <c r="D92" s="18">
        <f t="shared" ref="D92:D95" si="20">H91</f>
        <v>13405.760452681083</v>
      </c>
      <c r="E92" s="23">
        <f t="shared" ref="E92:E95" si="21">$E$86</f>
        <v>6323.4719116420201</v>
      </c>
      <c r="F92" s="2">
        <f t="shared" ref="F92:F95" si="22">$E$85*D92</f>
        <v>1608.69125432173</v>
      </c>
      <c r="G92" s="2">
        <v>0</v>
      </c>
      <c r="H92" s="18">
        <f t="shared" ref="H92:H95" si="23">SUM(D92:G92)</f>
        <v>21337.923618644832</v>
      </c>
    </row>
    <row r="93" spans="2:8" x14ac:dyDescent="0.3">
      <c r="C93" s="2">
        <v>2018</v>
      </c>
      <c r="D93" s="18">
        <f t="shared" si="20"/>
        <v>21337.923618644832</v>
      </c>
      <c r="E93" s="23">
        <f t="shared" si="21"/>
        <v>6323.4719116420201</v>
      </c>
      <c r="F93" s="2">
        <f t="shared" si="22"/>
        <v>2560.5508342373796</v>
      </c>
      <c r="G93" s="2">
        <v>0</v>
      </c>
      <c r="H93" s="18">
        <f t="shared" si="23"/>
        <v>30221.946364524232</v>
      </c>
    </row>
    <row r="94" spans="2:8" x14ac:dyDescent="0.3">
      <c r="C94" s="2">
        <v>2019</v>
      </c>
      <c r="D94" s="18">
        <f t="shared" si="20"/>
        <v>30221.946364524232</v>
      </c>
      <c r="E94" s="23">
        <f t="shared" si="21"/>
        <v>6323.4719116420201</v>
      </c>
      <c r="F94" s="2">
        <f t="shared" si="22"/>
        <v>3626.6335637429079</v>
      </c>
      <c r="G94" s="2">
        <v>0</v>
      </c>
      <c r="H94" s="18">
        <f t="shared" si="23"/>
        <v>40172.05183990916</v>
      </c>
    </row>
    <row r="95" spans="2:8" x14ac:dyDescent="0.3">
      <c r="C95" s="2">
        <v>2020</v>
      </c>
      <c r="D95" s="18">
        <f t="shared" si="20"/>
        <v>40172.05183990916</v>
      </c>
      <c r="E95" s="23">
        <f t="shared" si="21"/>
        <v>6323.4719116420201</v>
      </c>
      <c r="F95" s="2">
        <f t="shared" si="22"/>
        <v>4820.6462207890991</v>
      </c>
      <c r="G95" s="2">
        <v>0</v>
      </c>
      <c r="H95" s="18">
        <f t="shared" si="23"/>
        <v>51316.169972340285</v>
      </c>
    </row>
    <row r="96" spans="2:8" x14ac:dyDescent="0.3">
      <c r="C96" s="2">
        <v>2021</v>
      </c>
      <c r="D96" s="18">
        <f t="shared" ref="D96:D103" si="24">H95</f>
        <v>51316.169972340285</v>
      </c>
      <c r="E96" s="18">
        <v>0</v>
      </c>
      <c r="F96" s="2">
        <f t="shared" ref="F96:F103" si="25">$E$85*D96</f>
        <v>6157.9403966808341</v>
      </c>
      <c r="G96" s="2">
        <v>0</v>
      </c>
      <c r="H96" s="18">
        <f t="shared" ref="H96:H103" si="26">SUM(D96:G96)</f>
        <v>57474.110369021117</v>
      </c>
    </row>
    <row r="97" spans="2:14" x14ac:dyDescent="0.3">
      <c r="C97" s="2">
        <v>2022</v>
      </c>
      <c r="D97" s="18">
        <f t="shared" si="24"/>
        <v>57474.110369021117</v>
      </c>
      <c r="E97" s="18">
        <v>0</v>
      </c>
      <c r="F97" s="2">
        <f t="shared" si="25"/>
        <v>6896.8932442825335</v>
      </c>
      <c r="G97" s="2">
        <v>0</v>
      </c>
      <c r="H97" s="18">
        <f t="shared" si="26"/>
        <v>64371.003613303648</v>
      </c>
    </row>
    <row r="98" spans="2:14" x14ac:dyDescent="0.3">
      <c r="C98" s="2">
        <v>2023</v>
      </c>
      <c r="D98" s="18">
        <f t="shared" si="24"/>
        <v>64371.003613303648</v>
      </c>
      <c r="E98" s="18">
        <v>0</v>
      </c>
      <c r="F98" s="2">
        <f t="shared" si="25"/>
        <v>7724.5204335964372</v>
      </c>
      <c r="G98" s="2">
        <v>0</v>
      </c>
      <c r="H98" s="18">
        <f t="shared" si="26"/>
        <v>72095.524046900086</v>
      </c>
    </row>
    <row r="99" spans="2:14" x14ac:dyDescent="0.3">
      <c r="C99" s="2">
        <v>2024</v>
      </c>
      <c r="D99" s="18">
        <f t="shared" si="24"/>
        <v>72095.524046900086</v>
      </c>
      <c r="E99" s="18">
        <v>0</v>
      </c>
      <c r="F99" s="2">
        <f t="shared" si="25"/>
        <v>8651.4628856280106</v>
      </c>
      <c r="G99" s="18">
        <f>$E$84</f>
        <v>-20000</v>
      </c>
      <c r="H99" s="18">
        <f t="shared" si="26"/>
        <v>60746.986932528089</v>
      </c>
    </row>
    <row r="100" spans="2:14" x14ac:dyDescent="0.3">
      <c r="C100" s="2">
        <v>2025</v>
      </c>
      <c r="D100" s="18">
        <f t="shared" si="24"/>
        <v>60746.986932528089</v>
      </c>
      <c r="E100" s="18">
        <v>0</v>
      </c>
      <c r="F100" s="2">
        <f t="shared" si="25"/>
        <v>7289.6384319033705</v>
      </c>
      <c r="G100" s="18">
        <f t="shared" ref="G100:G103" si="27">$E$84</f>
        <v>-20000</v>
      </c>
      <c r="H100" s="18">
        <f t="shared" si="26"/>
        <v>48036.625364431457</v>
      </c>
    </row>
    <row r="101" spans="2:14" x14ac:dyDescent="0.3">
      <c r="C101" s="2">
        <v>2026</v>
      </c>
      <c r="D101" s="18">
        <f t="shared" si="24"/>
        <v>48036.625364431457</v>
      </c>
      <c r="E101" s="18">
        <v>0</v>
      </c>
      <c r="F101" s="2">
        <f t="shared" si="25"/>
        <v>5764.3950437317744</v>
      </c>
      <c r="G101" s="18">
        <f t="shared" si="27"/>
        <v>-20000</v>
      </c>
      <c r="H101" s="18">
        <f t="shared" si="26"/>
        <v>33801.020408163233</v>
      </c>
    </row>
    <row r="102" spans="2:14" x14ac:dyDescent="0.3">
      <c r="C102" s="2">
        <v>2027</v>
      </c>
      <c r="D102" s="18">
        <f t="shared" si="24"/>
        <v>33801.020408163233</v>
      </c>
      <c r="E102" s="18">
        <v>0</v>
      </c>
      <c r="F102" s="2">
        <f t="shared" si="25"/>
        <v>4056.1224489795877</v>
      </c>
      <c r="G102" s="18">
        <f t="shared" si="27"/>
        <v>-20000</v>
      </c>
      <c r="H102" s="18">
        <f t="shared" si="26"/>
        <v>17857.142857142819</v>
      </c>
    </row>
    <row r="103" spans="2:14" x14ac:dyDescent="0.3">
      <c r="C103" s="2">
        <v>2028</v>
      </c>
      <c r="D103" s="18">
        <f t="shared" si="24"/>
        <v>17857.142857142819</v>
      </c>
      <c r="E103" s="18">
        <v>0</v>
      </c>
      <c r="F103" s="2">
        <f t="shared" si="25"/>
        <v>2142.8571428571381</v>
      </c>
      <c r="G103" s="18">
        <f t="shared" si="27"/>
        <v>-20000</v>
      </c>
      <c r="H103" s="18">
        <f t="shared" si="26"/>
        <v>-4.3655745685100555E-11</v>
      </c>
    </row>
    <row r="107" spans="2:14" x14ac:dyDescent="0.3">
      <c r="B107" t="s">
        <v>43</v>
      </c>
    </row>
    <row r="108" spans="2:14" x14ac:dyDescent="0.3">
      <c r="B108" t="s">
        <v>44</v>
      </c>
    </row>
    <row r="109" spans="2:14" x14ac:dyDescent="0.3">
      <c r="B109" t="s">
        <v>45</v>
      </c>
    </row>
    <row r="110" spans="2:14" x14ac:dyDescent="0.3">
      <c r="M110" t="s">
        <v>47</v>
      </c>
    </row>
    <row r="111" spans="2:14" x14ac:dyDescent="0.3">
      <c r="D111" t="s">
        <v>2</v>
      </c>
      <c r="E111" s="1">
        <v>7.0000000000000007E-2</v>
      </c>
      <c r="G111" t="s">
        <v>51</v>
      </c>
      <c r="H111">
        <v>-100000000</v>
      </c>
    </row>
    <row r="112" spans="2:14" x14ac:dyDescent="0.3">
      <c r="D112" s="10" t="s">
        <v>5</v>
      </c>
      <c r="E112">
        <v>76289521.204752535</v>
      </c>
      <c r="M112" s="8" t="s">
        <v>46</v>
      </c>
      <c r="N112" s="25">
        <v>1000000</v>
      </c>
    </row>
    <row r="113" spans="3:14" x14ac:dyDescent="0.3">
      <c r="M113" s="8" t="s">
        <v>48</v>
      </c>
      <c r="N113" s="2">
        <f>N112*10</f>
        <v>10000000</v>
      </c>
    </row>
    <row r="114" spans="3:14" x14ac:dyDescent="0.3">
      <c r="C114" s="15" t="s">
        <v>21</v>
      </c>
      <c r="D114" s="15" t="s">
        <v>22</v>
      </c>
      <c r="E114" s="15" t="s">
        <v>23</v>
      </c>
      <c r="F114" s="15" t="s">
        <v>24</v>
      </c>
      <c r="G114" s="15" t="s">
        <v>50</v>
      </c>
      <c r="H114" s="15" t="s">
        <v>25</v>
      </c>
      <c r="M114" s="8" t="s">
        <v>49</v>
      </c>
      <c r="N114" s="2">
        <f>N113*10</f>
        <v>100000000</v>
      </c>
    </row>
    <row r="115" spans="3:14" x14ac:dyDescent="0.3">
      <c r="C115" s="2">
        <v>2023</v>
      </c>
      <c r="D115" s="2">
        <v>0</v>
      </c>
      <c r="E115" s="2">
        <f>$E$112</f>
        <v>76289521.204752535</v>
      </c>
      <c r="F115" s="2">
        <v>0</v>
      </c>
      <c r="G115" s="2">
        <v>0</v>
      </c>
      <c r="H115" s="2">
        <f>SUM(D115:G115)</f>
        <v>76289521.204752535</v>
      </c>
      <c r="M115" s="10"/>
    </row>
    <row r="116" spans="3:14" x14ac:dyDescent="0.3">
      <c r="C116" s="2">
        <v>2024</v>
      </c>
      <c r="D116" s="2">
        <f>H115</f>
        <v>76289521.204752535</v>
      </c>
      <c r="E116" s="2">
        <f t="shared" ref="E116:E117" si="28">$E$112</f>
        <v>76289521.204752535</v>
      </c>
      <c r="F116" s="2">
        <f>$E$111*D116</f>
        <v>5340266.4843326779</v>
      </c>
      <c r="G116" s="2">
        <v>0</v>
      </c>
      <c r="H116" s="2">
        <f>SUM(D116:G116)</f>
        <v>157919308.89383775</v>
      </c>
    </row>
    <row r="117" spans="3:14" x14ac:dyDescent="0.3">
      <c r="C117" s="2">
        <v>2025</v>
      </c>
      <c r="D117" s="2">
        <f>H116</f>
        <v>157919308.89383775</v>
      </c>
      <c r="E117" s="2">
        <f t="shared" si="28"/>
        <v>76289521.204752535</v>
      </c>
      <c r="F117" s="2">
        <f>$E$111*D117</f>
        <v>11054351.622568643</v>
      </c>
      <c r="G117" s="2">
        <v>0</v>
      </c>
      <c r="H117" s="2">
        <f>SUM(D117:G117)</f>
        <v>245263181.72115892</v>
      </c>
    </row>
    <row r="118" spans="3:14" x14ac:dyDescent="0.3">
      <c r="C118" s="2">
        <v>2026</v>
      </c>
      <c r="D118" s="2">
        <f>H117</f>
        <v>245263181.72115892</v>
      </c>
      <c r="E118" s="2">
        <v>0</v>
      </c>
      <c r="F118" s="2">
        <f t="shared" ref="F118:F119" si="29">$E$111*D118</f>
        <v>17168422.720481128</v>
      </c>
      <c r="G118" s="2">
        <v>0</v>
      </c>
      <c r="H118" s="2">
        <f>SUM(D118:G118)</f>
        <v>262431604.44164005</v>
      </c>
    </row>
    <row r="119" spans="3:14" x14ac:dyDescent="0.3">
      <c r="C119" s="2">
        <v>2027</v>
      </c>
      <c r="D119" s="2">
        <f>H118</f>
        <v>262431604.44164005</v>
      </c>
      <c r="E119" s="2">
        <v>0</v>
      </c>
      <c r="F119" s="2">
        <f t="shared" si="29"/>
        <v>18370212.310914807</v>
      </c>
      <c r="G119" s="2">
        <f>$H$111</f>
        <v>-100000000</v>
      </c>
      <c r="H119" s="2">
        <f t="shared" ref="H119" si="30">SUM(D119:G119)</f>
        <v>180801816.75255483</v>
      </c>
    </row>
    <row r="120" spans="3:14" x14ac:dyDescent="0.3">
      <c r="C120" s="2">
        <v>2028</v>
      </c>
      <c r="D120" s="2">
        <f t="shared" ref="D120:D121" si="31">H119</f>
        <v>180801816.75255483</v>
      </c>
      <c r="E120" s="2">
        <v>0</v>
      </c>
      <c r="F120" s="2">
        <f t="shared" ref="F120:F121" si="32">$E$111*D120</f>
        <v>12656127.172678839</v>
      </c>
      <c r="G120" s="2">
        <f t="shared" ref="G120:G121" si="33">$H$111</f>
        <v>-100000000</v>
      </c>
      <c r="H120" s="2">
        <f t="shared" ref="H120:H121" si="34">SUM(D120:G120)</f>
        <v>93457943.925233662</v>
      </c>
    </row>
    <row r="121" spans="3:14" x14ac:dyDescent="0.3">
      <c r="C121" s="2">
        <v>2029</v>
      </c>
      <c r="D121" s="2">
        <f t="shared" si="31"/>
        <v>93457943.925233662</v>
      </c>
      <c r="E121" s="2">
        <v>0</v>
      </c>
      <c r="F121" s="2">
        <f t="shared" si="32"/>
        <v>6542056.0747663574</v>
      </c>
      <c r="G121" s="2">
        <f t="shared" si="33"/>
        <v>-100000000</v>
      </c>
      <c r="H121" s="2">
        <f t="shared" si="34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C7D8-3873-40DE-B82F-7EDB8FC90CD1}">
  <sheetPr codeName="Sheet4"/>
  <dimension ref="B2:N328"/>
  <sheetViews>
    <sheetView topLeftCell="A321" workbookViewId="0">
      <selection activeCell="K55" sqref="K55"/>
    </sheetView>
  </sheetViews>
  <sheetFormatPr defaultRowHeight="14.4" x14ac:dyDescent="0.3"/>
  <cols>
    <col min="4" max="4" width="13.6640625" bestFit="1" customWidth="1"/>
    <col min="5" max="5" width="10.33203125" bestFit="1" customWidth="1"/>
    <col min="7" max="7" width="12.5546875" bestFit="1" customWidth="1"/>
    <col min="8" max="8" width="10.33203125" bestFit="1" customWidth="1"/>
    <col min="11" max="11" width="15.21875" customWidth="1"/>
    <col min="12" max="12" width="14.33203125" customWidth="1"/>
    <col min="13" max="13" width="12.5546875" bestFit="1" customWidth="1"/>
    <col min="14" max="14" width="12.88671875" bestFit="1" customWidth="1"/>
  </cols>
  <sheetData>
    <row r="2" spans="2:5" x14ac:dyDescent="0.3">
      <c r="B2" t="s">
        <v>52</v>
      </c>
    </row>
    <row r="3" spans="2:5" x14ac:dyDescent="0.3">
      <c r="B3" t="s">
        <v>53</v>
      </c>
    </row>
    <row r="5" spans="2:5" x14ac:dyDescent="0.3">
      <c r="C5" t="s">
        <v>5</v>
      </c>
      <c r="D5" s="9">
        <v>50000000</v>
      </c>
    </row>
    <row r="6" spans="2:5" x14ac:dyDescent="0.3">
      <c r="C6" t="s">
        <v>2</v>
      </c>
      <c r="D6" s="1">
        <v>0.08</v>
      </c>
      <c r="E6" t="s">
        <v>56</v>
      </c>
    </row>
    <row r="7" spans="2:5" x14ac:dyDescent="0.3">
      <c r="C7" t="s">
        <v>57</v>
      </c>
      <c r="D7" s="6">
        <f>D6/12</f>
        <v>6.6666666666666671E-3</v>
      </c>
    </row>
    <row r="8" spans="2:5" x14ac:dyDescent="0.3">
      <c r="C8" t="s">
        <v>13</v>
      </c>
      <c r="D8">
        <v>25</v>
      </c>
      <c r="E8" t="s">
        <v>20</v>
      </c>
    </row>
    <row r="9" spans="2:5" x14ac:dyDescent="0.3">
      <c r="C9" t="s">
        <v>14</v>
      </c>
      <c r="D9">
        <f>D8*12</f>
        <v>300</v>
      </c>
      <c r="E9" t="s">
        <v>54</v>
      </c>
    </row>
    <row r="13" spans="2:5" x14ac:dyDescent="0.3">
      <c r="B13" s="26" t="s">
        <v>58</v>
      </c>
    </row>
    <row r="15" spans="2:5" x14ac:dyDescent="0.3">
      <c r="C15" t="s">
        <v>59</v>
      </c>
    </row>
    <row r="16" spans="2:5" x14ac:dyDescent="0.3">
      <c r="C16" t="s">
        <v>60</v>
      </c>
    </row>
    <row r="17" spans="2:8" x14ac:dyDescent="0.3">
      <c r="C17" t="s">
        <v>61</v>
      </c>
    </row>
    <row r="21" spans="2:8" x14ac:dyDescent="0.3">
      <c r="B21" s="10" t="s">
        <v>62</v>
      </c>
    </row>
    <row r="22" spans="2:8" x14ac:dyDescent="0.3">
      <c r="C22" t="s">
        <v>55</v>
      </c>
      <c r="D22" s="11">
        <f>PMT(D7, D9, D5, 0, 0)</f>
        <v>-385908.10968650156</v>
      </c>
    </row>
    <row r="25" spans="2:8" x14ac:dyDescent="0.3">
      <c r="B25" s="10" t="s">
        <v>63</v>
      </c>
      <c r="C25" t="s">
        <v>64</v>
      </c>
    </row>
    <row r="27" spans="2:8" x14ac:dyDescent="0.3">
      <c r="D27" s="15" t="s">
        <v>65</v>
      </c>
      <c r="E27" s="15" t="s">
        <v>22</v>
      </c>
      <c r="F27" s="15" t="s">
        <v>24</v>
      </c>
      <c r="G27" s="15" t="s">
        <v>55</v>
      </c>
      <c r="H27" s="15" t="s">
        <v>25</v>
      </c>
    </row>
    <row r="28" spans="2:8" x14ac:dyDescent="0.3">
      <c r="D28" s="2">
        <v>1</v>
      </c>
      <c r="E28" s="18">
        <f>D5</f>
        <v>50000000</v>
      </c>
      <c r="F28" s="2">
        <f>$D$7*E28</f>
        <v>333333.33333333337</v>
      </c>
      <c r="G28" s="27">
        <f>$D$22</f>
        <v>-385908.10968650156</v>
      </c>
      <c r="H28" s="18">
        <f>SUM(E28:G28)</f>
        <v>49947425.223646834</v>
      </c>
    </row>
    <row r="29" spans="2:8" x14ac:dyDescent="0.3">
      <c r="D29" s="2">
        <v>2</v>
      </c>
      <c r="E29" s="18">
        <f>H28</f>
        <v>49947425.223646834</v>
      </c>
      <c r="F29" s="2">
        <f>$D$7*E29</f>
        <v>332982.83482431225</v>
      </c>
      <c r="G29" s="27">
        <f t="shared" ref="G29:G92" si="0">$D$22</f>
        <v>-385908.10968650156</v>
      </c>
      <c r="H29" s="18">
        <f t="shared" ref="H29" si="1">SUM(E29:G29)</f>
        <v>49894499.948784642</v>
      </c>
    </row>
    <row r="30" spans="2:8" x14ac:dyDescent="0.3">
      <c r="D30" s="2">
        <v>3</v>
      </c>
      <c r="E30" s="18">
        <f t="shared" ref="E30:E93" si="2">H29</f>
        <v>49894499.948784642</v>
      </c>
      <c r="F30" s="2">
        <f t="shared" ref="F30:F93" si="3">$D$7*E30</f>
        <v>332629.99965856428</v>
      </c>
      <c r="G30" s="27">
        <f t="shared" si="0"/>
        <v>-385908.10968650156</v>
      </c>
      <c r="H30" s="18">
        <f t="shared" ref="H30:H93" si="4">SUM(E30:G30)</f>
        <v>49841221.838756703</v>
      </c>
    </row>
    <row r="31" spans="2:8" x14ac:dyDescent="0.3">
      <c r="D31" s="2">
        <v>4</v>
      </c>
      <c r="E31" s="18">
        <f t="shared" si="2"/>
        <v>49841221.838756703</v>
      </c>
      <c r="F31" s="2">
        <f t="shared" si="3"/>
        <v>332274.81225837802</v>
      </c>
      <c r="G31" s="27">
        <f t="shared" si="0"/>
        <v>-385908.10968650156</v>
      </c>
      <c r="H31" s="18">
        <f t="shared" si="4"/>
        <v>49787588.541328579</v>
      </c>
    </row>
    <row r="32" spans="2:8" x14ac:dyDescent="0.3">
      <c r="D32" s="2">
        <v>5</v>
      </c>
      <c r="E32" s="18">
        <f t="shared" si="2"/>
        <v>49787588.541328579</v>
      </c>
      <c r="F32" s="2">
        <f t="shared" si="3"/>
        <v>331917.25694219052</v>
      </c>
      <c r="G32" s="27">
        <f t="shared" si="0"/>
        <v>-385908.10968650156</v>
      </c>
      <c r="H32" s="18">
        <f t="shared" si="4"/>
        <v>49733597.688584268</v>
      </c>
    </row>
    <row r="33" spans="4:8" x14ac:dyDescent="0.3">
      <c r="D33" s="2">
        <v>6</v>
      </c>
      <c r="E33" s="18">
        <f t="shared" si="2"/>
        <v>49733597.688584268</v>
      </c>
      <c r="F33" s="2">
        <f t="shared" si="3"/>
        <v>331557.31792389514</v>
      </c>
      <c r="G33" s="27">
        <f t="shared" si="0"/>
        <v>-385908.10968650156</v>
      </c>
      <c r="H33" s="18">
        <f t="shared" si="4"/>
        <v>49679246.896821663</v>
      </c>
    </row>
    <row r="34" spans="4:8" x14ac:dyDescent="0.3">
      <c r="D34" s="2">
        <v>7</v>
      </c>
      <c r="E34" s="18">
        <f t="shared" si="2"/>
        <v>49679246.896821663</v>
      </c>
      <c r="F34" s="2">
        <f t="shared" si="3"/>
        <v>331194.97931214445</v>
      </c>
      <c r="G34" s="27">
        <f t="shared" si="0"/>
        <v>-385908.10968650156</v>
      </c>
      <c r="H34" s="18">
        <f t="shared" si="4"/>
        <v>49624533.766447306</v>
      </c>
    </row>
    <row r="35" spans="4:8" x14ac:dyDescent="0.3">
      <c r="D35" s="2">
        <v>8</v>
      </c>
      <c r="E35" s="18">
        <f t="shared" si="2"/>
        <v>49624533.766447306</v>
      </c>
      <c r="F35" s="2">
        <f t="shared" si="3"/>
        <v>330830.22510964872</v>
      </c>
      <c r="G35" s="27">
        <f t="shared" si="0"/>
        <v>-385908.10968650156</v>
      </c>
      <c r="H35" s="18">
        <f t="shared" si="4"/>
        <v>49569455.881870456</v>
      </c>
    </row>
    <row r="36" spans="4:8" x14ac:dyDescent="0.3">
      <c r="D36" s="2">
        <v>9</v>
      </c>
      <c r="E36" s="18">
        <f t="shared" si="2"/>
        <v>49569455.881870456</v>
      </c>
      <c r="F36" s="2">
        <f t="shared" si="3"/>
        <v>330463.03921246971</v>
      </c>
      <c r="G36" s="27">
        <f t="shared" si="0"/>
        <v>-385908.10968650156</v>
      </c>
      <c r="H36" s="18">
        <f t="shared" si="4"/>
        <v>49514010.811396427</v>
      </c>
    </row>
    <row r="37" spans="4:8" x14ac:dyDescent="0.3">
      <c r="D37" s="2">
        <v>10</v>
      </c>
      <c r="E37" s="18">
        <f t="shared" si="2"/>
        <v>49514010.811396427</v>
      </c>
      <c r="F37" s="2">
        <f t="shared" si="3"/>
        <v>330093.40540930955</v>
      </c>
      <c r="G37" s="27">
        <f t="shared" si="0"/>
        <v>-385908.10968650156</v>
      </c>
      <c r="H37" s="18">
        <f t="shared" si="4"/>
        <v>49458196.107119232</v>
      </c>
    </row>
    <row r="38" spans="4:8" x14ac:dyDescent="0.3">
      <c r="D38" s="2">
        <v>11</v>
      </c>
      <c r="E38" s="18">
        <f t="shared" si="2"/>
        <v>49458196.107119232</v>
      </c>
      <c r="F38" s="2">
        <f t="shared" si="3"/>
        <v>329721.3073807949</v>
      </c>
      <c r="G38" s="27">
        <f t="shared" si="0"/>
        <v>-385908.10968650156</v>
      </c>
      <c r="H38" s="18">
        <f t="shared" si="4"/>
        <v>49402009.304813527</v>
      </c>
    </row>
    <row r="39" spans="4:8" x14ac:dyDescent="0.3">
      <c r="D39" s="2">
        <v>12</v>
      </c>
      <c r="E39" s="18">
        <f t="shared" si="2"/>
        <v>49402009.304813527</v>
      </c>
      <c r="F39" s="2">
        <f t="shared" si="3"/>
        <v>329346.72869875684</v>
      </c>
      <c r="G39" s="27">
        <f t="shared" si="0"/>
        <v>-385908.10968650156</v>
      </c>
      <c r="H39" s="18">
        <f t="shared" si="4"/>
        <v>49345447.923825786</v>
      </c>
    </row>
    <row r="40" spans="4:8" x14ac:dyDescent="0.3">
      <c r="D40" s="2">
        <v>13</v>
      </c>
      <c r="E40" s="18">
        <f t="shared" si="2"/>
        <v>49345447.923825786</v>
      </c>
      <c r="F40" s="2">
        <f t="shared" si="3"/>
        <v>328969.65282550524</v>
      </c>
      <c r="G40" s="27">
        <f t="shared" si="0"/>
        <v>-385908.10968650156</v>
      </c>
      <c r="H40" s="18">
        <f t="shared" si="4"/>
        <v>49288509.466964789</v>
      </c>
    </row>
    <row r="41" spans="4:8" x14ac:dyDescent="0.3">
      <c r="D41" s="2">
        <v>14</v>
      </c>
      <c r="E41" s="18">
        <f t="shared" si="2"/>
        <v>49288509.466964789</v>
      </c>
      <c r="F41" s="2">
        <f t="shared" si="3"/>
        <v>328590.06311309861</v>
      </c>
      <c r="G41" s="27">
        <f t="shared" si="0"/>
        <v>-385908.10968650156</v>
      </c>
      <c r="H41" s="18">
        <f t="shared" si="4"/>
        <v>49231191.420391388</v>
      </c>
    </row>
    <row r="42" spans="4:8" x14ac:dyDescent="0.3">
      <c r="D42" s="2">
        <v>15</v>
      </c>
      <c r="E42" s="18">
        <f t="shared" si="2"/>
        <v>49231191.420391388</v>
      </c>
      <c r="F42" s="2">
        <f t="shared" si="3"/>
        <v>328207.94280260929</v>
      </c>
      <c r="G42" s="27">
        <f t="shared" si="0"/>
        <v>-385908.10968650156</v>
      </c>
      <c r="H42" s="18">
        <f t="shared" si="4"/>
        <v>49173491.253507495</v>
      </c>
    </row>
    <row r="43" spans="4:8" x14ac:dyDescent="0.3">
      <c r="D43" s="2">
        <v>16</v>
      </c>
      <c r="E43" s="18">
        <f t="shared" si="2"/>
        <v>49173491.253507495</v>
      </c>
      <c r="F43" s="2">
        <f t="shared" si="3"/>
        <v>327823.27502338332</v>
      </c>
      <c r="G43" s="27">
        <f t="shared" si="0"/>
        <v>-385908.10968650156</v>
      </c>
      <c r="H43" s="18">
        <f t="shared" si="4"/>
        <v>49115406.418844379</v>
      </c>
    </row>
    <row r="44" spans="4:8" x14ac:dyDescent="0.3">
      <c r="D44" s="2">
        <v>17</v>
      </c>
      <c r="E44" s="18">
        <f t="shared" si="2"/>
        <v>49115406.418844379</v>
      </c>
      <c r="F44" s="2">
        <f t="shared" si="3"/>
        <v>327436.04279229586</v>
      </c>
      <c r="G44" s="27">
        <f t="shared" si="0"/>
        <v>-385908.10968650156</v>
      </c>
      <c r="H44" s="18">
        <f t="shared" si="4"/>
        <v>49056934.351950176</v>
      </c>
    </row>
    <row r="45" spans="4:8" x14ac:dyDescent="0.3">
      <c r="D45" s="2">
        <v>18</v>
      </c>
      <c r="E45" s="18">
        <f t="shared" si="2"/>
        <v>49056934.351950176</v>
      </c>
      <c r="F45" s="2">
        <f t="shared" si="3"/>
        <v>327046.2290130012</v>
      </c>
      <c r="G45" s="27">
        <f t="shared" si="0"/>
        <v>-385908.10968650156</v>
      </c>
      <c r="H45" s="18">
        <f t="shared" si="4"/>
        <v>48998072.471276678</v>
      </c>
    </row>
    <row r="46" spans="4:8" x14ac:dyDescent="0.3">
      <c r="D46" s="2">
        <v>19</v>
      </c>
      <c r="E46" s="18">
        <f t="shared" si="2"/>
        <v>48998072.471276678</v>
      </c>
      <c r="F46" s="2">
        <f t="shared" si="3"/>
        <v>326653.81647517788</v>
      </c>
      <c r="G46" s="27">
        <f t="shared" si="0"/>
        <v>-385908.10968650156</v>
      </c>
      <c r="H46" s="18">
        <f t="shared" si="4"/>
        <v>48938818.178065352</v>
      </c>
    </row>
    <row r="47" spans="4:8" x14ac:dyDescent="0.3">
      <c r="D47" s="2">
        <v>20</v>
      </c>
      <c r="E47" s="18">
        <f t="shared" si="2"/>
        <v>48938818.178065352</v>
      </c>
      <c r="F47" s="2">
        <f t="shared" si="3"/>
        <v>326258.78785376903</v>
      </c>
      <c r="G47" s="27">
        <f t="shared" si="0"/>
        <v>-385908.10968650156</v>
      </c>
      <c r="H47" s="18">
        <f t="shared" si="4"/>
        <v>48879168.856232621</v>
      </c>
    </row>
    <row r="48" spans="4:8" x14ac:dyDescent="0.3">
      <c r="D48" s="2">
        <v>21</v>
      </c>
      <c r="E48" s="18">
        <f t="shared" si="2"/>
        <v>48879168.856232621</v>
      </c>
      <c r="F48" s="2">
        <f t="shared" si="3"/>
        <v>325861.1257082175</v>
      </c>
      <c r="G48" s="27">
        <f t="shared" si="0"/>
        <v>-385908.10968650156</v>
      </c>
      <c r="H48" s="18">
        <f t="shared" si="4"/>
        <v>48819121.872254334</v>
      </c>
    </row>
    <row r="49" spans="4:14" x14ac:dyDescent="0.3">
      <c r="D49" s="2">
        <v>22</v>
      </c>
      <c r="E49" s="18">
        <f t="shared" si="2"/>
        <v>48819121.872254334</v>
      </c>
      <c r="F49" s="2">
        <f t="shared" si="3"/>
        <v>325460.81248169561</v>
      </c>
      <c r="G49" s="27">
        <f t="shared" si="0"/>
        <v>-385908.10968650156</v>
      </c>
      <c r="H49" s="18">
        <f t="shared" si="4"/>
        <v>48758674.575049527</v>
      </c>
    </row>
    <row r="50" spans="4:14" x14ac:dyDescent="0.3">
      <c r="D50" s="2">
        <v>23</v>
      </c>
      <c r="E50" s="18">
        <f t="shared" si="2"/>
        <v>48758674.575049527</v>
      </c>
      <c r="F50" s="2">
        <f t="shared" si="3"/>
        <v>325057.83050033019</v>
      </c>
      <c r="G50" s="27">
        <f t="shared" si="0"/>
        <v>-385908.10968650156</v>
      </c>
      <c r="H50" s="18">
        <f t="shared" si="4"/>
        <v>48697824.295863353</v>
      </c>
    </row>
    <row r="51" spans="4:14" x14ac:dyDescent="0.3">
      <c r="D51" s="2">
        <v>24</v>
      </c>
      <c r="E51" s="18">
        <f t="shared" si="2"/>
        <v>48697824.295863353</v>
      </c>
      <c r="F51" s="2">
        <f t="shared" si="3"/>
        <v>324652.16197242239</v>
      </c>
      <c r="G51" s="27">
        <f t="shared" si="0"/>
        <v>-385908.10968650156</v>
      </c>
      <c r="H51" s="18">
        <f t="shared" si="4"/>
        <v>48636568.348149277</v>
      </c>
    </row>
    <row r="52" spans="4:14" x14ac:dyDescent="0.3">
      <c r="D52" s="2">
        <v>25</v>
      </c>
      <c r="E52" s="18">
        <f t="shared" si="2"/>
        <v>48636568.348149277</v>
      </c>
      <c r="F52" s="2">
        <f t="shared" si="3"/>
        <v>324243.78898766189</v>
      </c>
      <c r="G52" s="27">
        <f t="shared" si="0"/>
        <v>-385908.10968650156</v>
      </c>
      <c r="H52" s="18">
        <f t="shared" si="4"/>
        <v>48574904.027450435</v>
      </c>
    </row>
    <row r="53" spans="4:14" x14ac:dyDescent="0.3">
      <c r="D53" s="2">
        <v>26</v>
      </c>
      <c r="E53" s="18">
        <f t="shared" si="2"/>
        <v>48574904.027450435</v>
      </c>
      <c r="F53" s="2">
        <f t="shared" si="3"/>
        <v>323832.69351633627</v>
      </c>
      <c r="G53" s="27">
        <f t="shared" si="0"/>
        <v>-385908.10968650156</v>
      </c>
      <c r="H53" s="18">
        <f t="shared" si="4"/>
        <v>48512828.61128027</v>
      </c>
    </row>
    <row r="54" spans="4:14" x14ac:dyDescent="0.3">
      <c r="D54" s="2">
        <v>27</v>
      </c>
      <c r="E54" s="18">
        <f t="shared" si="2"/>
        <v>48512828.61128027</v>
      </c>
      <c r="F54" s="2">
        <f t="shared" si="3"/>
        <v>323418.85740853514</v>
      </c>
      <c r="G54" s="27">
        <f t="shared" si="0"/>
        <v>-385908.10968650156</v>
      </c>
      <c r="H54" s="18">
        <f t="shared" si="4"/>
        <v>48450339.359002307</v>
      </c>
    </row>
    <row r="55" spans="4:14" x14ac:dyDescent="0.3">
      <c r="D55" s="2">
        <v>28</v>
      </c>
      <c r="E55" s="18">
        <f t="shared" si="2"/>
        <v>48450339.359002307</v>
      </c>
      <c r="F55" s="2">
        <f t="shared" si="3"/>
        <v>323002.26239334873</v>
      </c>
      <c r="G55" s="27">
        <f t="shared" si="0"/>
        <v>-385908.10968650156</v>
      </c>
      <c r="H55" s="18">
        <f t="shared" si="4"/>
        <v>48387433.511709154</v>
      </c>
    </row>
    <row r="56" spans="4:14" x14ac:dyDescent="0.3">
      <c r="D56" s="2">
        <v>29</v>
      </c>
      <c r="E56" s="18">
        <f t="shared" si="2"/>
        <v>48387433.511709154</v>
      </c>
      <c r="F56" s="2">
        <f t="shared" si="3"/>
        <v>322582.89007806103</v>
      </c>
      <c r="G56" s="27">
        <f t="shared" si="0"/>
        <v>-385908.10968650156</v>
      </c>
      <c r="H56" s="18">
        <f t="shared" si="4"/>
        <v>48324108.292100713</v>
      </c>
    </row>
    <row r="57" spans="4:14" x14ac:dyDescent="0.3">
      <c r="D57" s="2">
        <v>30</v>
      </c>
      <c r="E57" s="18">
        <f t="shared" si="2"/>
        <v>48324108.292100713</v>
      </c>
      <c r="F57" s="2">
        <f t="shared" si="3"/>
        <v>322160.72194733808</v>
      </c>
      <c r="G57" s="27">
        <f t="shared" si="0"/>
        <v>-385908.10968650156</v>
      </c>
      <c r="H57" s="18">
        <f t="shared" si="4"/>
        <v>48260360.904361546</v>
      </c>
    </row>
    <row r="58" spans="4:14" x14ac:dyDescent="0.3">
      <c r="D58" s="2">
        <v>31</v>
      </c>
      <c r="E58" s="18">
        <f t="shared" si="2"/>
        <v>48260360.904361546</v>
      </c>
      <c r="F58" s="2">
        <f t="shared" si="3"/>
        <v>321735.73936241033</v>
      </c>
      <c r="G58" s="27">
        <f t="shared" si="0"/>
        <v>-385908.10968650156</v>
      </c>
      <c r="H58" s="18">
        <f t="shared" si="4"/>
        <v>48196188.534037456</v>
      </c>
    </row>
    <row r="59" spans="4:14" x14ac:dyDescent="0.3">
      <c r="D59" s="2">
        <v>32</v>
      </c>
      <c r="E59" s="18">
        <f t="shared" si="2"/>
        <v>48196188.534037456</v>
      </c>
      <c r="F59" s="2">
        <f t="shared" si="3"/>
        <v>321307.92356024974</v>
      </c>
      <c r="G59" s="27">
        <f t="shared" si="0"/>
        <v>-385908.10968650156</v>
      </c>
      <c r="H59" s="18">
        <f t="shared" si="4"/>
        <v>48131588.347911201</v>
      </c>
      <c r="J59" s="10" t="s">
        <v>66</v>
      </c>
    </row>
    <row r="60" spans="4:14" x14ac:dyDescent="0.3">
      <c r="D60" s="2">
        <v>33</v>
      </c>
      <c r="E60" s="18">
        <f t="shared" si="2"/>
        <v>48131588.347911201</v>
      </c>
      <c r="F60" s="2">
        <f t="shared" si="3"/>
        <v>320877.25565274135</v>
      </c>
      <c r="G60" s="27">
        <f t="shared" si="0"/>
        <v>-385908.10968650156</v>
      </c>
      <c r="H60" s="18">
        <f t="shared" si="4"/>
        <v>48066557.493877441</v>
      </c>
      <c r="K60" t="s">
        <v>67</v>
      </c>
      <c r="L60" s="20">
        <f>H63-5000000</f>
        <v>42868852.117305689</v>
      </c>
    </row>
    <row r="61" spans="4:14" x14ac:dyDescent="0.3">
      <c r="D61" s="2">
        <v>34</v>
      </c>
      <c r="E61" s="18">
        <f t="shared" si="2"/>
        <v>48066557.493877441</v>
      </c>
      <c r="F61" s="2">
        <f t="shared" si="3"/>
        <v>320443.7166258496</v>
      </c>
      <c r="G61" s="27">
        <f t="shared" si="0"/>
        <v>-385908.10968650156</v>
      </c>
      <c r="H61" s="18">
        <f t="shared" si="4"/>
        <v>48001093.100816786</v>
      </c>
      <c r="K61" t="s">
        <v>68</v>
      </c>
      <c r="L61" s="11">
        <f>PMT(D7, D9-36, L60, 0, 0)</f>
        <v>-345599.21438013314</v>
      </c>
    </row>
    <row r="62" spans="4:14" x14ac:dyDescent="0.3">
      <c r="D62" s="2">
        <v>35</v>
      </c>
      <c r="E62" s="18">
        <f t="shared" si="2"/>
        <v>48001093.100816786</v>
      </c>
      <c r="F62" s="2">
        <f t="shared" si="3"/>
        <v>320007.28733877861</v>
      </c>
      <c r="G62" s="27">
        <f t="shared" si="0"/>
        <v>-385908.10968650156</v>
      </c>
      <c r="H62" s="18">
        <f t="shared" si="4"/>
        <v>47935192.278469063</v>
      </c>
    </row>
    <row r="63" spans="4:14" x14ac:dyDescent="0.3">
      <c r="D63" s="2">
        <v>36</v>
      </c>
      <c r="E63" s="18">
        <f t="shared" si="2"/>
        <v>47935192.278469063</v>
      </c>
      <c r="F63" s="2">
        <f t="shared" si="3"/>
        <v>319567.94852312712</v>
      </c>
      <c r="G63" s="27">
        <f t="shared" si="0"/>
        <v>-385908.10968650156</v>
      </c>
      <c r="H63" s="18">
        <f t="shared" si="4"/>
        <v>47868852.117305689</v>
      </c>
      <c r="J63" s="15" t="s">
        <v>65</v>
      </c>
      <c r="K63" s="15" t="s">
        <v>22</v>
      </c>
      <c r="L63" s="15" t="s">
        <v>24</v>
      </c>
      <c r="M63" s="15" t="s">
        <v>55</v>
      </c>
      <c r="N63" s="15" t="s">
        <v>25</v>
      </c>
    </row>
    <row r="64" spans="4:14" x14ac:dyDescent="0.3">
      <c r="D64" s="2">
        <v>37</v>
      </c>
      <c r="E64" s="18">
        <f t="shared" si="2"/>
        <v>47868852.117305689</v>
      </c>
      <c r="F64" s="2">
        <f t="shared" si="3"/>
        <v>319125.68078203796</v>
      </c>
      <c r="G64" s="27">
        <f t="shared" si="0"/>
        <v>-385908.10968650156</v>
      </c>
      <c r="H64" s="18">
        <f t="shared" si="4"/>
        <v>47802069.688401222</v>
      </c>
      <c r="J64" s="2">
        <v>37</v>
      </c>
      <c r="K64" s="22">
        <f>L60</f>
        <v>42868852.117305689</v>
      </c>
      <c r="L64" s="2">
        <f>$D$7*K64</f>
        <v>285792.34744870459</v>
      </c>
      <c r="M64" s="27">
        <f>$L$61</f>
        <v>-345599.21438013314</v>
      </c>
      <c r="N64" s="22">
        <f>SUM(K64:M64)</f>
        <v>42809045.250374265</v>
      </c>
    </row>
    <row r="65" spans="4:14" x14ac:dyDescent="0.3">
      <c r="D65" s="2">
        <v>38</v>
      </c>
      <c r="E65" s="18">
        <f t="shared" si="2"/>
        <v>47802069.688401222</v>
      </c>
      <c r="F65" s="2">
        <f t="shared" si="3"/>
        <v>318680.46458934149</v>
      </c>
      <c r="G65" s="27">
        <f t="shared" si="0"/>
        <v>-385908.10968650156</v>
      </c>
      <c r="H65" s="18">
        <f t="shared" si="4"/>
        <v>47734842.043304063</v>
      </c>
      <c r="J65" s="2">
        <v>38</v>
      </c>
      <c r="K65" s="22">
        <f>N64</f>
        <v>42809045.250374265</v>
      </c>
      <c r="L65" s="2">
        <f>$D$7*K65</f>
        <v>285393.63500249514</v>
      </c>
      <c r="M65" s="27">
        <f t="shared" ref="M65:M128" si="5">$L$61</f>
        <v>-345599.21438013314</v>
      </c>
      <c r="N65" s="22">
        <f>SUM(K65:M65)</f>
        <v>42748839.670996629</v>
      </c>
    </row>
    <row r="66" spans="4:14" x14ac:dyDescent="0.3">
      <c r="D66" s="2">
        <v>39</v>
      </c>
      <c r="E66" s="18">
        <f t="shared" si="2"/>
        <v>47734842.043304063</v>
      </c>
      <c r="F66" s="2">
        <f t="shared" si="3"/>
        <v>318232.28028869379</v>
      </c>
      <c r="G66" s="27">
        <f t="shared" si="0"/>
        <v>-385908.10968650156</v>
      </c>
      <c r="H66" s="18">
        <f t="shared" si="4"/>
        <v>47667166.213906258</v>
      </c>
      <c r="J66" s="2">
        <v>39</v>
      </c>
      <c r="K66" s="22">
        <f t="shared" ref="K66:K129" si="6">N65</f>
        <v>42748839.670996629</v>
      </c>
      <c r="L66" s="2">
        <f t="shared" ref="L66:L129" si="7">$D$7*K66</f>
        <v>284992.2644733109</v>
      </c>
      <c r="M66" s="27">
        <f t="shared" si="5"/>
        <v>-345599.21438013314</v>
      </c>
      <c r="N66" s="22">
        <f t="shared" ref="N66:N129" si="8">SUM(K66:M66)</f>
        <v>42688232.72108981</v>
      </c>
    </row>
    <row r="67" spans="4:14" x14ac:dyDescent="0.3">
      <c r="D67" s="2">
        <v>40</v>
      </c>
      <c r="E67" s="18">
        <f t="shared" si="2"/>
        <v>47667166.213906258</v>
      </c>
      <c r="F67" s="2">
        <f t="shared" si="3"/>
        <v>317781.1080927084</v>
      </c>
      <c r="G67" s="27">
        <f t="shared" si="0"/>
        <v>-385908.10968650156</v>
      </c>
      <c r="H67" s="18">
        <f t="shared" si="4"/>
        <v>47599039.212312467</v>
      </c>
      <c r="J67" s="2">
        <v>40</v>
      </c>
      <c r="K67" s="22">
        <f t="shared" si="6"/>
        <v>42688232.72108981</v>
      </c>
      <c r="L67" s="2">
        <f t="shared" si="7"/>
        <v>284588.21814059874</v>
      </c>
      <c r="M67" s="27">
        <f t="shared" si="5"/>
        <v>-345599.21438013314</v>
      </c>
      <c r="N67" s="22">
        <f t="shared" si="8"/>
        <v>42627221.724850282</v>
      </c>
    </row>
    <row r="68" spans="4:14" x14ac:dyDescent="0.3">
      <c r="D68" s="2">
        <v>41</v>
      </c>
      <c r="E68" s="18">
        <f t="shared" si="2"/>
        <v>47599039.212312467</v>
      </c>
      <c r="F68" s="2">
        <f t="shared" si="3"/>
        <v>317326.92808208312</v>
      </c>
      <c r="G68" s="27">
        <f t="shared" si="0"/>
        <v>-385908.10968650156</v>
      </c>
      <c r="H68" s="18">
        <f t="shared" si="4"/>
        <v>47530458.030708052</v>
      </c>
      <c r="J68" s="2">
        <v>41</v>
      </c>
      <c r="K68" s="22">
        <f t="shared" si="6"/>
        <v>42627221.724850282</v>
      </c>
      <c r="L68" s="2">
        <f t="shared" si="7"/>
        <v>284181.47816566855</v>
      </c>
      <c r="M68" s="27">
        <f t="shared" si="5"/>
        <v>-345599.21438013314</v>
      </c>
      <c r="N68" s="22">
        <f t="shared" si="8"/>
        <v>42565803.988635823</v>
      </c>
    </row>
    <row r="69" spans="4:14" x14ac:dyDescent="0.3">
      <c r="D69" s="2">
        <v>42</v>
      </c>
      <c r="E69" s="18">
        <f t="shared" si="2"/>
        <v>47530458.030708052</v>
      </c>
      <c r="F69" s="2">
        <f t="shared" si="3"/>
        <v>316869.72020472039</v>
      </c>
      <c r="G69" s="27">
        <f t="shared" si="0"/>
        <v>-385908.10968650156</v>
      </c>
      <c r="H69" s="18">
        <f t="shared" si="4"/>
        <v>47461419.641226269</v>
      </c>
      <c r="J69" s="2">
        <v>42</v>
      </c>
      <c r="K69" s="22">
        <f t="shared" si="6"/>
        <v>42565803.988635823</v>
      </c>
      <c r="L69" s="2">
        <f t="shared" si="7"/>
        <v>283772.0265909055</v>
      </c>
      <c r="M69" s="27">
        <f t="shared" si="5"/>
        <v>-345599.21438013314</v>
      </c>
      <c r="N69" s="22">
        <f t="shared" si="8"/>
        <v>42503976.800846599</v>
      </c>
    </row>
    <row r="70" spans="4:14" x14ac:dyDescent="0.3">
      <c r="D70" s="2">
        <v>43</v>
      </c>
      <c r="E70" s="18">
        <f t="shared" si="2"/>
        <v>47461419.641226269</v>
      </c>
      <c r="F70" s="2">
        <f t="shared" si="3"/>
        <v>316409.46427484183</v>
      </c>
      <c r="G70" s="27">
        <f t="shared" si="0"/>
        <v>-385908.10968650156</v>
      </c>
      <c r="H70" s="18">
        <f t="shared" si="4"/>
        <v>47391920.995814607</v>
      </c>
      <c r="J70" s="2">
        <v>43</v>
      </c>
      <c r="K70" s="22">
        <f t="shared" si="6"/>
        <v>42503976.800846599</v>
      </c>
      <c r="L70" s="2">
        <f t="shared" si="7"/>
        <v>283359.84533897735</v>
      </c>
      <c r="M70" s="27">
        <f t="shared" si="5"/>
        <v>-345599.21438013314</v>
      </c>
      <c r="N70" s="22">
        <f t="shared" si="8"/>
        <v>42441737.431805447</v>
      </c>
    </row>
    <row r="71" spans="4:14" x14ac:dyDescent="0.3">
      <c r="D71" s="2">
        <v>44</v>
      </c>
      <c r="E71" s="18">
        <f t="shared" si="2"/>
        <v>47391920.995814607</v>
      </c>
      <c r="F71" s="2">
        <f t="shared" si="3"/>
        <v>315946.13997209742</v>
      </c>
      <c r="G71" s="27">
        <f t="shared" si="0"/>
        <v>-385908.10968650156</v>
      </c>
      <c r="H71" s="18">
        <f t="shared" si="4"/>
        <v>47321959.026100203</v>
      </c>
      <c r="J71" s="2">
        <v>44</v>
      </c>
      <c r="K71" s="22">
        <f t="shared" si="6"/>
        <v>42441737.431805447</v>
      </c>
      <c r="L71" s="2">
        <f t="shared" si="7"/>
        <v>282944.91621203633</v>
      </c>
      <c r="M71" s="27">
        <f t="shared" si="5"/>
        <v>-345599.21438013314</v>
      </c>
      <c r="N71" s="22">
        <f t="shared" si="8"/>
        <v>42379083.133637354</v>
      </c>
    </row>
    <row r="72" spans="4:14" x14ac:dyDescent="0.3">
      <c r="D72" s="2">
        <v>45</v>
      </c>
      <c r="E72" s="18">
        <f t="shared" si="2"/>
        <v>47321959.026100203</v>
      </c>
      <c r="F72" s="2">
        <f t="shared" si="3"/>
        <v>315479.72684066807</v>
      </c>
      <c r="G72" s="27">
        <f t="shared" si="0"/>
        <v>-385908.10968650156</v>
      </c>
      <c r="H72" s="18">
        <f t="shared" si="4"/>
        <v>47251530.643254369</v>
      </c>
      <c r="J72" s="2">
        <v>45</v>
      </c>
      <c r="K72" s="22">
        <f t="shared" si="6"/>
        <v>42379083.133637354</v>
      </c>
      <c r="L72" s="2">
        <f t="shared" si="7"/>
        <v>282527.22089091572</v>
      </c>
      <c r="M72" s="27">
        <f t="shared" si="5"/>
        <v>-345599.21438013314</v>
      </c>
      <c r="N72" s="22">
        <f t="shared" si="8"/>
        <v>42316011.14014814</v>
      </c>
    </row>
    <row r="73" spans="4:14" x14ac:dyDescent="0.3">
      <c r="D73" s="2">
        <v>46</v>
      </c>
      <c r="E73" s="18">
        <f t="shared" si="2"/>
        <v>47251530.643254369</v>
      </c>
      <c r="F73" s="2">
        <f t="shared" si="3"/>
        <v>315010.20428836247</v>
      </c>
      <c r="G73" s="27">
        <f t="shared" si="0"/>
        <v>-385908.10968650156</v>
      </c>
      <c r="H73" s="18">
        <f t="shared" si="4"/>
        <v>47180632.737856232</v>
      </c>
      <c r="J73" s="2">
        <v>46</v>
      </c>
      <c r="K73" s="22">
        <f t="shared" si="6"/>
        <v>42316011.14014814</v>
      </c>
      <c r="L73" s="2">
        <f t="shared" si="7"/>
        <v>282106.74093432096</v>
      </c>
      <c r="M73" s="27">
        <f t="shared" si="5"/>
        <v>-345599.21438013314</v>
      </c>
      <c r="N73" s="22">
        <f t="shared" si="8"/>
        <v>42252518.66670233</v>
      </c>
    </row>
    <row r="74" spans="4:14" x14ac:dyDescent="0.3">
      <c r="D74" s="2">
        <v>47</v>
      </c>
      <c r="E74" s="18">
        <f t="shared" si="2"/>
        <v>47180632.737856232</v>
      </c>
      <c r="F74" s="2">
        <f t="shared" si="3"/>
        <v>314537.55158570822</v>
      </c>
      <c r="G74" s="27">
        <f t="shared" si="0"/>
        <v>-385908.10968650156</v>
      </c>
      <c r="H74" s="18">
        <f t="shared" si="4"/>
        <v>47109262.179755442</v>
      </c>
      <c r="J74" s="2">
        <v>47</v>
      </c>
      <c r="K74" s="22">
        <f t="shared" si="6"/>
        <v>42252518.66670233</v>
      </c>
      <c r="L74" s="2">
        <f t="shared" si="7"/>
        <v>281683.45777801552</v>
      </c>
      <c r="M74" s="27">
        <f t="shared" si="5"/>
        <v>-345599.21438013314</v>
      </c>
      <c r="N74" s="22">
        <f t="shared" si="8"/>
        <v>42188602.910100214</v>
      </c>
    </row>
    <row r="75" spans="4:14" x14ac:dyDescent="0.3">
      <c r="D75" s="2">
        <v>48</v>
      </c>
      <c r="E75" s="18">
        <f t="shared" si="2"/>
        <v>47109262.179755442</v>
      </c>
      <c r="F75" s="2">
        <f t="shared" si="3"/>
        <v>314061.7478650363</v>
      </c>
      <c r="G75" s="27">
        <f t="shared" si="0"/>
        <v>-385908.10968650156</v>
      </c>
      <c r="H75" s="18">
        <f t="shared" si="4"/>
        <v>47037415.817933977</v>
      </c>
      <c r="J75" s="2">
        <v>48</v>
      </c>
      <c r="K75" s="22">
        <f t="shared" si="6"/>
        <v>42188602.910100214</v>
      </c>
      <c r="L75" s="2">
        <f t="shared" si="7"/>
        <v>281257.35273400147</v>
      </c>
      <c r="M75" s="27">
        <f t="shared" si="5"/>
        <v>-345599.21438013314</v>
      </c>
      <c r="N75" s="22">
        <f t="shared" si="8"/>
        <v>42124261.048454084</v>
      </c>
    </row>
    <row r="76" spans="4:14" x14ac:dyDescent="0.3">
      <c r="D76" s="2">
        <v>49</v>
      </c>
      <c r="E76" s="18">
        <f t="shared" si="2"/>
        <v>47037415.817933977</v>
      </c>
      <c r="F76" s="2">
        <f t="shared" si="3"/>
        <v>313582.77211955987</v>
      </c>
      <c r="G76" s="27">
        <f t="shared" si="0"/>
        <v>-385908.10968650156</v>
      </c>
      <c r="H76" s="18">
        <f t="shared" si="4"/>
        <v>46965090.480367035</v>
      </c>
      <c r="J76" s="2">
        <v>49</v>
      </c>
      <c r="K76" s="22">
        <f t="shared" si="6"/>
        <v>42124261.048454084</v>
      </c>
      <c r="L76" s="2">
        <f t="shared" si="7"/>
        <v>280828.40698969393</v>
      </c>
      <c r="M76" s="27">
        <f t="shared" si="5"/>
        <v>-345599.21438013314</v>
      </c>
      <c r="N76" s="22">
        <f t="shared" si="8"/>
        <v>42059490.241063647</v>
      </c>
    </row>
    <row r="77" spans="4:14" x14ac:dyDescent="0.3">
      <c r="D77" s="2">
        <v>50</v>
      </c>
      <c r="E77" s="18">
        <f t="shared" si="2"/>
        <v>46965090.480367035</v>
      </c>
      <c r="F77" s="2">
        <f t="shared" si="3"/>
        <v>313100.60320244695</v>
      </c>
      <c r="G77" s="27">
        <f t="shared" si="0"/>
        <v>-385908.10968650156</v>
      </c>
      <c r="H77" s="18">
        <f t="shared" si="4"/>
        <v>46892282.973882981</v>
      </c>
      <c r="J77" s="2">
        <v>50</v>
      </c>
      <c r="K77" s="22">
        <f t="shared" si="6"/>
        <v>42059490.241063647</v>
      </c>
      <c r="L77" s="2">
        <f t="shared" si="7"/>
        <v>280396.60160709103</v>
      </c>
      <c r="M77" s="27">
        <f t="shared" si="5"/>
        <v>-345599.21438013314</v>
      </c>
      <c r="N77" s="22">
        <f t="shared" si="8"/>
        <v>41994287.628290609</v>
      </c>
    </row>
    <row r="78" spans="4:14" x14ac:dyDescent="0.3">
      <c r="D78" s="2">
        <v>51</v>
      </c>
      <c r="E78" s="18">
        <f t="shared" si="2"/>
        <v>46892282.973882981</v>
      </c>
      <c r="F78" s="2">
        <f t="shared" si="3"/>
        <v>312615.21982588654</v>
      </c>
      <c r="G78" s="27">
        <f t="shared" si="0"/>
        <v>-385908.10968650156</v>
      </c>
      <c r="H78" s="18">
        <f t="shared" si="4"/>
        <v>46818990.084022366</v>
      </c>
      <c r="J78" s="2">
        <v>51</v>
      </c>
      <c r="K78" s="22">
        <f t="shared" si="6"/>
        <v>41994287.628290609</v>
      </c>
      <c r="L78" s="2">
        <f t="shared" si="7"/>
        <v>279961.9175219374</v>
      </c>
      <c r="M78" s="27">
        <f t="shared" si="5"/>
        <v>-345599.21438013314</v>
      </c>
      <c r="N78" s="22">
        <f t="shared" si="8"/>
        <v>41928650.331432417</v>
      </c>
    </row>
    <row r="79" spans="4:14" x14ac:dyDescent="0.3">
      <c r="D79" s="2">
        <v>52</v>
      </c>
      <c r="E79" s="18">
        <f t="shared" si="2"/>
        <v>46818990.084022366</v>
      </c>
      <c r="F79" s="2">
        <f t="shared" si="3"/>
        <v>312126.60056014912</v>
      </c>
      <c r="G79" s="27">
        <f t="shared" si="0"/>
        <v>-385908.10968650156</v>
      </c>
      <c r="H79" s="18">
        <f t="shared" si="4"/>
        <v>46745208.574896015</v>
      </c>
      <c r="J79" s="2">
        <v>52</v>
      </c>
      <c r="K79" s="22">
        <f t="shared" si="6"/>
        <v>41928650.331432417</v>
      </c>
      <c r="L79" s="2">
        <f t="shared" si="7"/>
        <v>279524.33554288279</v>
      </c>
      <c r="M79" s="27">
        <f t="shared" si="5"/>
        <v>-345599.21438013314</v>
      </c>
      <c r="N79" s="22">
        <f t="shared" si="8"/>
        <v>41862575.452595167</v>
      </c>
    </row>
    <row r="80" spans="4:14" x14ac:dyDescent="0.3">
      <c r="D80" s="2">
        <v>53</v>
      </c>
      <c r="E80" s="18">
        <f t="shared" si="2"/>
        <v>46745208.574896015</v>
      </c>
      <c r="F80" s="2">
        <f t="shared" si="3"/>
        <v>311634.7238326401</v>
      </c>
      <c r="G80" s="27">
        <f t="shared" si="0"/>
        <v>-385908.10968650156</v>
      </c>
      <c r="H80" s="18">
        <f t="shared" si="4"/>
        <v>46670935.189042151</v>
      </c>
      <c r="J80" s="2">
        <v>53</v>
      </c>
      <c r="K80" s="22">
        <f t="shared" si="6"/>
        <v>41862575.452595167</v>
      </c>
      <c r="L80" s="2">
        <f t="shared" si="7"/>
        <v>279083.83635063446</v>
      </c>
      <c r="M80" s="27">
        <f t="shared" si="5"/>
        <v>-345599.21438013314</v>
      </c>
      <c r="N80" s="22">
        <f t="shared" si="8"/>
        <v>41796060.074565671</v>
      </c>
    </row>
    <row r="81" spans="4:14" x14ac:dyDescent="0.3">
      <c r="D81" s="2">
        <v>54</v>
      </c>
      <c r="E81" s="18">
        <f t="shared" si="2"/>
        <v>46670935.189042151</v>
      </c>
      <c r="F81" s="2">
        <f t="shared" si="3"/>
        <v>311139.56792694767</v>
      </c>
      <c r="G81" s="27">
        <f t="shared" si="0"/>
        <v>-385908.10968650156</v>
      </c>
      <c r="H81" s="18">
        <f t="shared" si="4"/>
        <v>46596166.6472826</v>
      </c>
      <c r="J81" s="2">
        <v>54</v>
      </c>
      <c r="K81" s="22">
        <f t="shared" si="6"/>
        <v>41796060.074565671</v>
      </c>
      <c r="L81" s="2">
        <f t="shared" si="7"/>
        <v>278640.40049710451</v>
      </c>
      <c r="M81" s="27">
        <f t="shared" si="5"/>
        <v>-345599.21438013314</v>
      </c>
      <c r="N81" s="22">
        <f t="shared" si="8"/>
        <v>41729101.260682642</v>
      </c>
    </row>
    <row r="82" spans="4:14" x14ac:dyDescent="0.3">
      <c r="D82" s="2">
        <v>55</v>
      </c>
      <c r="E82" s="18">
        <f t="shared" si="2"/>
        <v>46596166.6472826</v>
      </c>
      <c r="F82" s="2">
        <f t="shared" si="3"/>
        <v>310641.11098188401</v>
      </c>
      <c r="G82" s="27">
        <f t="shared" si="0"/>
        <v>-385908.10968650156</v>
      </c>
      <c r="H82" s="18">
        <f t="shared" si="4"/>
        <v>46520899.648577981</v>
      </c>
      <c r="J82" s="2">
        <v>55</v>
      </c>
      <c r="K82" s="22">
        <f t="shared" si="6"/>
        <v>41729101.260682642</v>
      </c>
      <c r="L82" s="2">
        <f t="shared" si="7"/>
        <v>278194.00840455096</v>
      </c>
      <c r="M82" s="27">
        <f t="shared" si="5"/>
        <v>-345599.21438013314</v>
      </c>
      <c r="N82" s="22">
        <f t="shared" si="8"/>
        <v>41661696.054707065</v>
      </c>
    </row>
    <row r="83" spans="4:14" x14ac:dyDescent="0.3">
      <c r="D83" s="2">
        <v>56</v>
      </c>
      <c r="E83" s="18">
        <f t="shared" si="2"/>
        <v>46520899.648577981</v>
      </c>
      <c r="F83" s="2">
        <f t="shared" si="3"/>
        <v>310139.3309905199</v>
      </c>
      <c r="G83" s="27">
        <f t="shared" si="0"/>
        <v>-385908.10968650156</v>
      </c>
      <c r="H83" s="18">
        <f t="shared" si="4"/>
        <v>46445130.869882002</v>
      </c>
      <c r="J83" s="2">
        <v>56</v>
      </c>
      <c r="K83" s="22">
        <f t="shared" si="6"/>
        <v>41661696.054707065</v>
      </c>
      <c r="L83" s="2">
        <f t="shared" si="7"/>
        <v>277744.64036471379</v>
      </c>
      <c r="M83" s="27">
        <f t="shared" si="5"/>
        <v>-345599.21438013314</v>
      </c>
      <c r="N83" s="22">
        <f t="shared" si="8"/>
        <v>41593841.480691649</v>
      </c>
    </row>
    <row r="84" spans="4:14" x14ac:dyDescent="0.3">
      <c r="D84" s="2">
        <v>57</v>
      </c>
      <c r="E84" s="18">
        <f t="shared" si="2"/>
        <v>46445130.869882002</v>
      </c>
      <c r="F84" s="2">
        <f t="shared" si="3"/>
        <v>309634.20579921338</v>
      </c>
      <c r="G84" s="27">
        <f t="shared" si="0"/>
        <v>-385908.10968650156</v>
      </c>
      <c r="H84" s="18">
        <f t="shared" si="4"/>
        <v>46368856.965994716</v>
      </c>
      <c r="J84" s="2">
        <v>57</v>
      </c>
      <c r="K84" s="22">
        <f t="shared" si="6"/>
        <v>41593841.480691649</v>
      </c>
      <c r="L84" s="2">
        <f t="shared" si="7"/>
        <v>277292.27653794433</v>
      </c>
      <c r="M84" s="27">
        <f t="shared" si="5"/>
        <v>-345599.21438013314</v>
      </c>
      <c r="N84" s="22">
        <f t="shared" si="8"/>
        <v>41525534.542849466</v>
      </c>
    </row>
    <row r="85" spans="4:14" x14ac:dyDescent="0.3">
      <c r="D85" s="2">
        <v>58</v>
      </c>
      <c r="E85" s="18">
        <f t="shared" si="2"/>
        <v>46368856.965994716</v>
      </c>
      <c r="F85" s="2">
        <f t="shared" si="3"/>
        <v>309125.71310663148</v>
      </c>
      <c r="G85" s="27">
        <f t="shared" si="0"/>
        <v>-385908.10968650156</v>
      </c>
      <c r="H85" s="18">
        <f t="shared" si="4"/>
        <v>46292074.569414847</v>
      </c>
      <c r="J85" s="2">
        <v>58</v>
      </c>
      <c r="K85" s="22">
        <f t="shared" si="6"/>
        <v>41525534.542849466</v>
      </c>
      <c r="L85" s="2">
        <f t="shared" si="7"/>
        <v>276836.89695232979</v>
      </c>
      <c r="M85" s="27">
        <f t="shared" si="5"/>
        <v>-345599.21438013314</v>
      </c>
      <c r="N85" s="22">
        <f t="shared" si="8"/>
        <v>41456772.225421667</v>
      </c>
    </row>
    <row r="86" spans="4:14" x14ac:dyDescent="0.3">
      <c r="D86" s="2">
        <v>59</v>
      </c>
      <c r="E86" s="18">
        <f t="shared" si="2"/>
        <v>46292074.569414847</v>
      </c>
      <c r="F86" s="2">
        <f t="shared" si="3"/>
        <v>308613.83046276565</v>
      </c>
      <c r="G86" s="27">
        <f t="shared" si="0"/>
        <v>-385908.10968650156</v>
      </c>
      <c r="H86" s="18">
        <f t="shared" si="4"/>
        <v>46214780.290191114</v>
      </c>
      <c r="J86" s="2">
        <v>59</v>
      </c>
      <c r="K86" s="22">
        <f t="shared" si="6"/>
        <v>41456772.225421667</v>
      </c>
      <c r="L86" s="2">
        <f t="shared" si="7"/>
        <v>276378.48150281113</v>
      </c>
      <c r="M86" s="27">
        <f t="shared" si="5"/>
        <v>-345599.21438013314</v>
      </c>
      <c r="N86" s="22">
        <f t="shared" si="8"/>
        <v>41387551.492544346</v>
      </c>
    </row>
    <row r="87" spans="4:14" x14ac:dyDescent="0.3">
      <c r="D87" s="2">
        <v>60</v>
      </c>
      <c r="E87" s="18">
        <f t="shared" si="2"/>
        <v>46214780.290191114</v>
      </c>
      <c r="F87" s="2">
        <f t="shared" si="3"/>
        <v>308098.53526794078</v>
      </c>
      <c r="G87" s="27">
        <f t="shared" si="0"/>
        <v>-385908.10968650156</v>
      </c>
      <c r="H87" s="18">
        <f t="shared" si="4"/>
        <v>46136970.715772554</v>
      </c>
      <c r="J87" s="2">
        <v>60</v>
      </c>
      <c r="K87" s="22">
        <f t="shared" si="6"/>
        <v>41387551.492544346</v>
      </c>
      <c r="L87" s="2">
        <f t="shared" si="7"/>
        <v>275917.00995029567</v>
      </c>
      <c r="M87" s="27">
        <f t="shared" si="5"/>
        <v>-345599.21438013314</v>
      </c>
      <c r="N87" s="22">
        <f t="shared" si="8"/>
        <v>41317869.28811451</v>
      </c>
    </row>
    <row r="88" spans="4:14" x14ac:dyDescent="0.3">
      <c r="D88" s="2">
        <v>61</v>
      </c>
      <c r="E88" s="18">
        <f t="shared" si="2"/>
        <v>46136970.715772554</v>
      </c>
      <c r="F88" s="2">
        <f t="shared" si="3"/>
        <v>307579.80477181706</v>
      </c>
      <c r="G88" s="27">
        <f t="shared" si="0"/>
        <v>-385908.10968650156</v>
      </c>
      <c r="H88" s="18">
        <f t="shared" si="4"/>
        <v>46058642.410857871</v>
      </c>
      <c r="J88" s="2">
        <v>61</v>
      </c>
      <c r="K88" s="22">
        <f t="shared" si="6"/>
        <v>41317869.28811451</v>
      </c>
      <c r="L88" s="2">
        <f t="shared" si="7"/>
        <v>275452.46192076342</v>
      </c>
      <c r="M88" s="27">
        <f t="shared" si="5"/>
        <v>-345599.21438013314</v>
      </c>
      <c r="N88" s="22">
        <f t="shared" si="8"/>
        <v>41247722.535655141</v>
      </c>
    </row>
    <row r="89" spans="4:14" x14ac:dyDescent="0.3">
      <c r="D89" s="2">
        <v>62</v>
      </c>
      <c r="E89" s="18">
        <f t="shared" si="2"/>
        <v>46058642.410857871</v>
      </c>
      <c r="F89" s="2">
        <f t="shared" si="3"/>
        <v>307057.6160723858</v>
      </c>
      <c r="G89" s="27">
        <f t="shared" si="0"/>
        <v>-385908.10968650156</v>
      </c>
      <c r="H89" s="18">
        <f t="shared" si="4"/>
        <v>45979791.917243756</v>
      </c>
      <c r="J89" s="2">
        <v>62</v>
      </c>
      <c r="K89" s="22">
        <f t="shared" si="6"/>
        <v>41247722.535655141</v>
      </c>
      <c r="L89" s="2">
        <f t="shared" si="7"/>
        <v>274984.81690436765</v>
      </c>
      <c r="M89" s="27">
        <f t="shared" si="5"/>
        <v>-345599.21438013314</v>
      </c>
      <c r="N89" s="22">
        <f t="shared" si="8"/>
        <v>41177108.138179377</v>
      </c>
    </row>
    <row r="90" spans="4:14" x14ac:dyDescent="0.3">
      <c r="D90" s="2">
        <v>63</v>
      </c>
      <c r="E90" s="18">
        <f t="shared" si="2"/>
        <v>45979791.917243756</v>
      </c>
      <c r="F90" s="2">
        <f t="shared" si="3"/>
        <v>306531.94611495838</v>
      </c>
      <c r="G90" s="27">
        <f t="shared" si="0"/>
        <v>-385908.10968650156</v>
      </c>
      <c r="H90" s="18">
        <f t="shared" si="4"/>
        <v>45900415.753672212</v>
      </c>
      <c r="J90" s="2">
        <v>63</v>
      </c>
      <c r="K90" s="22">
        <f t="shared" si="6"/>
        <v>41177108.138179377</v>
      </c>
      <c r="L90" s="2">
        <f t="shared" si="7"/>
        <v>274514.05425452918</v>
      </c>
      <c r="M90" s="27">
        <f t="shared" si="5"/>
        <v>-345599.21438013314</v>
      </c>
      <c r="N90" s="22">
        <f t="shared" si="8"/>
        <v>41106022.978053778</v>
      </c>
    </row>
    <row r="91" spans="4:14" x14ac:dyDescent="0.3">
      <c r="D91" s="2">
        <v>64</v>
      </c>
      <c r="E91" s="18">
        <f t="shared" si="2"/>
        <v>45900415.753672212</v>
      </c>
      <c r="F91" s="2">
        <f t="shared" si="3"/>
        <v>306002.77169114811</v>
      </c>
      <c r="G91" s="27">
        <f t="shared" si="0"/>
        <v>-385908.10968650156</v>
      </c>
      <c r="H91" s="18">
        <f t="shared" si="4"/>
        <v>45820510.415676862</v>
      </c>
      <c r="J91" s="2">
        <v>64</v>
      </c>
      <c r="K91" s="22">
        <f t="shared" si="6"/>
        <v>41106022.978053778</v>
      </c>
      <c r="L91" s="2">
        <f t="shared" si="7"/>
        <v>274040.15318702522</v>
      </c>
      <c r="M91" s="27">
        <f t="shared" si="5"/>
        <v>-345599.21438013314</v>
      </c>
      <c r="N91" s="22">
        <f t="shared" si="8"/>
        <v>41034463.91686067</v>
      </c>
    </row>
    <row r="92" spans="4:14" x14ac:dyDescent="0.3">
      <c r="D92" s="2">
        <v>65</v>
      </c>
      <c r="E92" s="18">
        <f t="shared" si="2"/>
        <v>45820510.415676862</v>
      </c>
      <c r="F92" s="2">
        <f t="shared" si="3"/>
        <v>305470.06943784578</v>
      </c>
      <c r="G92" s="27">
        <f t="shared" si="0"/>
        <v>-385908.10968650156</v>
      </c>
      <c r="H92" s="18">
        <f t="shared" si="4"/>
        <v>45740072.375428207</v>
      </c>
      <c r="J92" s="2">
        <v>65</v>
      </c>
      <c r="K92" s="22">
        <f t="shared" si="6"/>
        <v>41034463.91686067</v>
      </c>
      <c r="L92" s="2">
        <f t="shared" si="7"/>
        <v>273563.09277907113</v>
      </c>
      <c r="M92" s="27">
        <f t="shared" si="5"/>
        <v>-345599.21438013314</v>
      </c>
      <c r="N92" s="22">
        <f t="shared" si="8"/>
        <v>40962427.79525961</v>
      </c>
    </row>
    <row r="93" spans="4:14" x14ac:dyDescent="0.3">
      <c r="D93" s="2">
        <v>66</v>
      </c>
      <c r="E93" s="18">
        <f t="shared" si="2"/>
        <v>45740072.375428207</v>
      </c>
      <c r="F93" s="2">
        <f t="shared" si="3"/>
        <v>304933.81583618809</v>
      </c>
      <c r="G93" s="27">
        <f t="shared" ref="G93:G156" si="9">$D$22</f>
        <v>-385908.10968650156</v>
      </c>
      <c r="H93" s="18">
        <f t="shared" si="4"/>
        <v>45659098.081577897</v>
      </c>
      <c r="J93" s="2">
        <v>66</v>
      </c>
      <c r="K93" s="22">
        <f t="shared" si="6"/>
        <v>40962427.79525961</v>
      </c>
      <c r="L93" s="2">
        <f t="shared" si="7"/>
        <v>273082.85196839744</v>
      </c>
      <c r="M93" s="27">
        <f t="shared" si="5"/>
        <v>-345599.21438013314</v>
      </c>
      <c r="N93" s="22">
        <f t="shared" si="8"/>
        <v>40889911.43284788</v>
      </c>
    </row>
    <row r="94" spans="4:14" x14ac:dyDescent="0.3">
      <c r="D94" s="2">
        <v>67</v>
      </c>
      <c r="E94" s="18">
        <f t="shared" ref="E94:E157" si="10">H93</f>
        <v>45659098.081577897</v>
      </c>
      <c r="F94" s="2">
        <f t="shared" ref="F94:F157" si="11">$D$7*E94</f>
        <v>304393.98721051932</v>
      </c>
      <c r="G94" s="27">
        <f t="shared" si="9"/>
        <v>-385908.10968650156</v>
      </c>
      <c r="H94" s="18">
        <f t="shared" ref="H94:H157" si="12">SUM(E94:G94)</f>
        <v>45577583.959101915</v>
      </c>
      <c r="J94" s="2">
        <v>67</v>
      </c>
      <c r="K94" s="22">
        <f t="shared" si="6"/>
        <v>40889911.43284788</v>
      </c>
      <c r="L94" s="2">
        <f t="shared" si="7"/>
        <v>272599.40955231921</v>
      </c>
      <c r="M94" s="27">
        <f t="shared" si="5"/>
        <v>-345599.21438013314</v>
      </c>
      <c r="N94" s="22">
        <f t="shared" si="8"/>
        <v>40816911.62802007</v>
      </c>
    </row>
    <row r="95" spans="4:14" x14ac:dyDescent="0.3">
      <c r="D95" s="2">
        <v>68</v>
      </c>
      <c r="E95" s="18">
        <f t="shared" si="10"/>
        <v>45577583.959101915</v>
      </c>
      <c r="F95" s="2">
        <f t="shared" si="11"/>
        <v>303850.55972734612</v>
      </c>
      <c r="G95" s="27">
        <f t="shared" si="9"/>
        <v>-385908.10968650156</v>
      </c>
      <c r="H95" s="18">
        <f t="shared" si="12"/>
        <v>45495526.409142762</v>
      </c>
      <c r="J95" s="2">
        <v>68</v>
      </c>
      <c r="K95" s="22">
        <f t="shared" si="6"/>
        <v>40816911.62802007</v>
      </c>
      <c r="L95" s="2">
        <f t="shared" si="7"/>
        <v>272112.7441868005</v>
      </c>
      <c r="M95" s="27">
        <f t="shared" si="5"/>
        <v>-345599.21438013314</v>
      </c>
      <c r="N95" s="22">
        <f t="shared" si="8"/>
        <v>40743425.157826744</v>
      </c>
    </row>
    <row r="96" spans="4:14" x14ac:dyDescent="0.3">
      <c r="D96" s="2">
        <v>69</v>
      </c>
      <c r="E96" s="18">
        <f t="shared" si="10"/>
        <v>45495526.409142762</v>
      </c>
      <c r="F96" s="2">
        <f t="shared" si="11"/>
        <v>303303.50939428509</v>
      </c>
      <c r="G96" s="27">
        <f t="shared" si="9"/>
        <v>-385908.10968650156</v>
      </c>
      <c r="H96" s="18">
        <f t="shared" si="12"/>
        <v>45412921.808850549</v>
      </c>
      <c r="J96" s="2">
        <v>69</v>
      </c>
      <c r="K96" s="22">
        <f t="shared" si="6"/>
        <v>40743425.157826744</v>
      </c>
      <c r="L96" s="2">
        <f t="shared" si="7"/>
        <v>271622.83438551164</v>
      </c>
      <c r="M96" s="27">
        <f t="shared" si="5"/>
        <v>-345599.21438013314</v>
      </c>
      <c r="N96" s="22">
        <f t="shared" si="8"/>
        <v>40669448.777832128</v>
      </c>
    </row>
    <row r="97" spans="4:14" x14ac:dyDescent="0.3">
      <c r="D97" s="2">
        <v>70</v>
      </c>
      <c r="E97" s="18">
        <f t="shared" si="10"/>
        <v>45412921.808850549</v>
      </c>
      <c r="F97" s="2">
        <f t="shared" si="11"/>
        <v>302752.81205900369</v>
      </c>
      <c r="G97" s="27">
        <f t="shared" si="9"/>
        <v>-385908.10968650156</v>
      </c>
      <c r="H97" s="18">
        <f t="shared" si="12"/>
        <v>45329766.511223048</v>
      </c>
      <c r="J97" s="2">
        <v>70</v>
      </c>
      <c r="K97" s="22">
        <f t="shared" si="6"/>
        <v>40669448.777832128</v>
      </c>
      <c r="L97" s="2">
        <f t="shared" si="7"/>
        <v>271129.6585188809</v>
      </c>
      <c r="M97" s="27">
        <f t="shared" si="5"/>
        <v>-345599.21438013314</v>
      </c>
      <c r="N97" s="22">
        <f t="shared" si="8"/>
        <v>40594979.221970879</v>
      </c>
    </row>
    <row r="98" spans="4:14" x14ac:dyDescent="0.3">
      <c r="D98" s="2">
        <v>71</v>
      </c>
      <c r="E98" s="18">
        <f t="shared" si="10"/>
        <v>45329766.511223048</v>
      </c>
      <c r="F98" s="2">
        <f t="shared" si="11"/>
        <v>302198.44340815366</v>
      </c>
      <c r="G98" s="27">
        <f t="shared" si="9"/>
        <v>-385908.10968650156</v>
      </c>
      <c r="H98" s="18">
        <f t="shared" si="12"/>
        <v>45246056.844944701</v>
      </c>
      <c r="J98" s="2">
        <v>71</v>
      </c>
      <c r="K98" s="22">
        <f t="shared" si="6"/>
        <v>40594979.221970879</v>
      </c>
      <c r="L98" s="2">
        <f t="shared" si="7"/>
        <v>270633.19481313921</v>
      </c>
      <c r="M98" s="27">
        <f t="shared" si="5"/>
        <v>-345599.21438013314</v>
      </c>
      <c r="N98" s="22">
        <f t="shared" si="8"/>
        <v>40520013.202403888</v>
      </c>
    </row>
    <row r="99" spans="4:14" x14ac:dyDescent="0.3">
      <c r="D99" s="2">
        <v>72</v>
      </c>
      <c r="E99" s="18">
        <f t="shared" si="10"/>
        <v>45246056.844944701</v>
      </c>
      <c r="F99" s="2">
        <f t="shared" si="11"/>
        <v>301640.37896629801</v>
      </c>
      <c r="G99" s="27">
        <f t="shared" si="9"/>
        <v>-385908.10968650156</v>
      </c>
      <c r="H99" s="18">
        <f t="shared" si="12"/>
        <v>45161789.114224501</v>
      </c>
      <c r="J99" s="2">
        <v>72</v>
      </c>
      <c r="K99" s="22">
        <f t="shared" si="6"/>
        <v>40520013.202403888</v>
      </c>
      <c r="L99" s="2">
        <f t="shared" si="7"/>
        <v>270133.42134935927</v>
      </c>
      <c r="M99" s="27">
        <f t="shared" si="5"/>
        <v>-345599.21438013314</v>
      </c>
      <c r="N99" s="22">
        <f t="shared" si="8"/>
        <v>40444547.409373119</v>
      </c>
    </row>
    <row r="100" spans="4:14" x14ac:dyDescent="0.3">
      <c r="D100" s="2">
        <v>73</v>
      </c>
      <c r="E100" s="18">
        <f t="shared" si="10"/>
        <v>45161789.114224501</v>
      </c>
      <c r="F100" s="2">
        <f t="shared" si="11"/>
        <v>301078.59409483004</v>
      </c>
      <c r="G100" s="27">
        <f t="shared" si="9"/>
        <v>-385908.10968650156</v>
      </c>
      <c r="H100" s="18">
        <f t="shared" si="12"/>
        <v>45076959.598632827</v>
      </c>
      <c r="J100" s="2">
        <v>73</v>
      </c>
      <c r="K100" s="22">
        <f t="shared" si="6"/>
        <v>40444547.409373119</v>
      </c>
      <c r="L100" s="2">
        <f t="shared" si="7"/>
        <v>269630.31606248749</v>
      </c>
      <c r="M100" s="27">
        <f t="shared" si="5"/>
        <v>-345599.21438013314</v>
      </c>
      <c r="N100" s="22">
        <f t="shared" si="8"/>
        <v>40368578.511055477</v>
      </c>
    </row>
    <row r="101" spans="4:14" x14ac:dyDescent="0.3">
      <c r="D101" s="2">
        <v>74</v>
      </c>
      <c r="E101" s="18">
        <f t="shared" si="10"/>
        <v>45076959.598632827</v>
      </c>
      <c r="F101" s="2">
        <f t="shared" si="11"/>
        <v>300513.06399088551</v>
      </c>
      <c r="G101" s="27">
        <f t="shared" si="9"/>
        <v>-385908.10968650156</v>
      </c>
      <c r="H101" s="18">
        <f t="shared" si="12"/>
        <v>44991564.55293721</v>
      </c>
      <c r="J101" s="2">
        <v>74</v>
      </c>
      <c r="K101" s="22">
        <f t="shared" si="6"/>
        <v>40368578.511055477</v>
      </c>
      <c r="L101" s="2">
        <f t="shared" si="7"/>
        <v>269123.85674036987</v>
      </c>
      <c r="M101" s="27">
        <f t="shared" si="5"/>
        <v>-345599.21438013314</v>
      </c>
      <c r="N101" s="22">
        <f t="shared" si="8"/>
        <v>40292103.153415717</v>
      </c>
    </row>
    <row r="102" spans="4:14" x14ac:dyDescent="0.3">
      <c r="D102" s="2">
        <v>75</v>
      </c>
      <c r="E102" s="18">
        <f t="shared" si="10"/>
        <v>44991564.55293721</v>
      </c>
      <c r="F102" s="2">
        <f t="shared" si="11"/>
        <v>299943.7636862481</v>
      </c>
      <c r="G102" s="27">
        <f t="shared" si="9"/>
        <v>-385908.10968650156</v>
      </c>
      <c r="H102" s="18">
        <f t="shared" si="12"/>
        <v>44905600.206936955</v>
      </c>
      <c r="J102" s="2">
        <v>75</v>
      </c>
      <c r="K102" s="22">
        <f t="shared" si="6"/>
        <v>40292103.153415717</v>
      </c>
      <c r="L102" s="2">
        <f t="shared" si="7"/>
        <v>268614.02102277149</v>
      </c>
      <c r="M102" s="27">
        <f t="shared" si="5"/>
        <v>-345599.21438013314</v>
      </c>
      <c r="N102" s="22">
        <f t="shared" si="8"/>
        <v>40215117.960058361</v>
      </c>
    </row>
    <row r="103" spans="4:14" x14ac:dyDescent="0.3">
      <c r="D103" s="2">
        <v>76</v>
      </c>
      <c r="E103" s="18">
        <f t="shared" si="10"/>
        <v>44905600.206936955</v>
      </c>
      <c r="F103" s="2">
        <f t="shared" si="11"/>
        <v>299370.6680462464</v>
      </c>
      <c r="G103" s="27">
        <f t="shared" si="9"/>
        <v>-385908.10968650156</v>
      </c>
      <c r="H103" s="18">
        <f t="shared" si="12"/>
        <v>44819062.765296698</v>
      </c>
      <c r="J103" s="2">
        <v>76</v>
      </c>
      <c r="K103" s="22">
        <f t="shared" si="6"/>
        <v>40215117.960058361</v>
      </c>
      <c r="L103" s="2">
        <f t="shared" si="7"/>
        <v>268100.7864003891</v>
      </c>
      <c r="M103" s="27">
        <f t="shared" si="5"/>
        <v>-345599.21438013314</v>
      </c>
      <c r="N103" s="22">
        <f t="shared" si="8"/>
        <v>40137619.532078624</v>
      </c>
    </row>
    <row r="104" spans="4:14" x14ac:dyDescent="0.3">
      <c r="D104" s="2">
        <v>77</v>
      </c>
      <c r="E104" s="18">
        <f t="shared" si="10"/>
        <v>44819062.765296698</v>
      </c>
      <c r="F104" s="2">
        <f t="shared" si="11"/>
        <v>298793.75176864467</v>
      </c>
      <c r="G104" s="27">
        <f t="shared" si="9"/>
        <v>-385908.10968650156</v>
      </c>
      <c r="H104" s="18">
        <f t="shared" si="12"/>
        <v>44731948.407378837</v>
      </c>
      <c r="J104" s="2">
        <v>77</v>
      </c>
      <c r="K104" s="22">
        <f t="shared" si="6"/>
        <v>40137619.532078624</v>
      </c>
      <c r="L104" s="2">
        <f t="shared" si="7"/>
        <v>267584.13021385751</v>
      </c>
      <c r="M104" s="27">
        <f t="shared" si="5"/>
        <v>-345599.21438013314</v>
      </c>
      <c r="N104" s="22">
        <f t="shared" si="8"/>
        <v>40059604.44791235</v>
      </c>
    </row>
    <row r="105" spans="4:14" x14ac:dyDescent="0.3">
      <c r="D105" s="2">
        <v>78</v>
      </c>
      <c r="E105" s="18">
        <f t="shared" si="10"/>
        <v>44731948.407378837</v>
      </c>
      <c r="F105" s="2">
        <f t="shared" si="11"/>
        <v>298212.98938252561</v>
      </c>
      <c r="G105" s="27">
        <f t="shared" si="9"/>
        <v>-385908.10968650156</v>
      </c>
      <c r="H105" s="18">
        <f t="shared" si="12"/>
        <v>44644253.287074864</v>
      </c>
      <c r="J105" s="2">
        <v>78</v>
      </c>
      <c r="K105" s="22">
        <f t="shared" si="6"/>
        <v>40059604.44791235</v>
      </c>
      <c r="L105" s="2">
        <f t="shared" si="7"/>
        <v>267064.02965274901</v>
      </c>
      <c r="M105" s="27">
        <f t="shared" si="5"/>
        <v>-345599.21438013314</v>
      </c>
      <c r="N105" s="22">
        <f t="shared" si="8"/>
        <v>39981069.263184972</v>
      </c>
    </row>
    <row r="106" spans="4:14" x14ac:dyDescent="0.3">
      <c r="D106" s="2">
        <v>79</v>
      </c>
      <c r="E106" s="18">
        <f t="shared" si="10"/>
        <v>44644253.287074864</v>
      </c>
      <c r="F106" s="2">
        <f t="shared" si="11"/>
        <v>297628.35524716577</v>
      </c>
      <c r="G106" s="27">
        <f t="shared" si="9"/>
        <v>-385908.10968650156</v>
      </c>
      <c r="H106" s="18">
        <f t="shared" si="12"/>
        <v>44555973.532635525</v>
      </c>
      <c r="J106" s="2">
        <v>79</v>
      </c>
      <c r="K106" s="22">
        <f t="shared" si="6"/>
        <v>39981069.263184972</v>
      </c>
      <c r="L106" s="2">
        <f t="shared" si="7"/>
        <v>266540.46175456652</v>
      </c>
      <c r="M106" s="27">
        <f t="shared" si="5"/>
        <v>-345599.21438013314</v>
      </c>
      <c r="N106" s="22">
        <f t="shared" si="8"/>
        <v>39902010.51055941</v>
      </c>
    </row>
    <row r="107" spans="4:14" x14ac:dyDescent="0.3">
      <c r="D107" s="2">
        <v>80</v>
      </c>
      <c r="E107" s="18">
        <f t="shared" si="10"/>
        <v>44555973.532635525</v>
      </c>
      <c r="F107" s="2">
        <f t="shared" si="11"/>
        <v>297039.82355090353</v>
      </c>
      <c r="G107" s="27">
        <f t="shared" si="9"/>
        <v>-385908.10968650156</v>
      </c>
      <c r="H107" s="18">
        <f t="shared" si="12"/>
        <v>44467105.246499926</v>
      </c>
      <c r="J107" s="2">
        <v>80</v>
      </c>
      <c r="K107" s="22">
        <f t="shared" si="6"/>
        <v>39902010.51055941</v>
      </c>
      <c r="L107" s="2">
        <f t="shared" si="7"/>
        <v>266013.40340372943</v>
      </c>
      <c r="M107" s="27">
        <f t="shared" si="5"/>
        <v>-345599.21438013314</v>
      </c>
      <c r="N107" s="22">
        <f t="shared" si="8"/>
        <v>39822424.699583009</v>
      </c>
    </row>
    <row r="108" spans="4:14" x14ac:dyDescent="0.3">
      <c r="D108" s="2">
        <v>81</v>
      </c>
      <c r="E108" s="18">
        <f t="shared" si="10"/>
        <v>44467105.246499926</v>
      </c>
      <c r="F108" s="2">
        <f t="shared" si="11"/>
        <v>296447.36830999953</v>
      </c>
      <c r="G108" s="27">
        <f t="shared" si="9"/>
        <v>-385908.10968650156</v>
      </c>
      <c r="H108" s="18">
        <f t="shared" si="12"/>
        <v>44377644.505123422</v>
      </c>
      <c r="J108" s="2">
        <v>81</v>
      </c>
      <c r="K108" s="22">
        <f t="shared" si="6"/>
        <v>39822424.699583009</v>
      </c>
      <c r="L108" s="2">
        <f t="shared" si="7"/>
        <v>265482.8313305534</v>
      </c>
      <c r="M108" s="27">
        <f t="shared" si="5"/>
        <v>-345599.21438013314</v>
      </c>
      <c r="N108" s="22">
        <f t="shared" si="8"/>
        <v>39742308.316533431</v>
      </c>
    </row>
    <row r="109" spans="4:14" x14ac:dyDescent="0.3">
      <c r="D109" s="2">
        <v>82</v>
      </c>
      <c r="E109" s="18">
        <f t="shared" si="10"/>
        <v>44377644.505123422</v>
      </c>
      <c r="F109" s="2">
        <f t="shared" si="11"/>
        <v>295850.96336748952</v>
      </c>
      <c r="G109" s="27">
        <f t="shared" si="9"/>
        <v>-385908.10968650156</v>
      </c>
      <c r="H109" s="18">
        <f t="shared" si="12"/>
        <v>44287587.358804412</v>
      </c>
      <c r="J109" s="2">
        <v>82</v>
      </c>
      <c r="K109" s="22">
        <f t="shared" si="6"/>
        <v>39742308.316533431</v>
      </c>
      <c r="L109" s="2">
        <f t="shared" si="7"/>
        <v>264948.72211022291</v>
      </c>
      <c r="M109" s="27">
        <f t="shared" si="5"/>
        <v>-345599.21438013314</v>
      </c>
      <c r="N109" s="22">
        <f t="shared" si="8"/>
        <v>39661657.824263521</v>
      </c>
    </row>
    <row r="110" spans="4:14" x14ac:dyDescent="0.3">
      <c r="D110" s="2">
        <v>83</v>
      </c>
      <c r="E110" s="18">
        <f t="shared" si="10"/>
        <v>44287587.358804412</v>
      </c>
      <c r="F110" s="2">
        <f t="shared" si="11"/>
        <v>295250.58239202941</v>
      </c>
      <c r="G110" s="27">
        <f t="shared" si="9"/>
        <v>-385908.10968650156</v>
      </c>
      <c r="H110" s="18">
        <f t="shared" si="12"/>
        <v>44196929.83150994</v>
      </c>
      <c r="J110" s="2">
        <v>83</v>
      </c>
      <c r="K110" s="22">
        <f t="shared" si="6"/>
        <v>39661657.824263521</v>
      </c>
      <c r="L110" s="2">
        <f t="shared" si="7"/>
        <v>264411.05216175684</v>
      </c>
      <c r="M110" s="27">
        <f t="shared" si="5"/>
        <v>-345599.21438013314</v>
      </c>
      <c r="N110" s="22">
        <f t="shared" si="8"/>
        <v>39580469.662045144</v>
      </c>
    </row>
    <row r="111" spans="4:14" x14ac:dyDescent="0.3">
      <c r="D111" s="2">
        <v>84</v>
      </c>
      <c r="E111" s="18">
        <f t="shared" si="10"/>
        <v>44196929.83150994</v>
      </c>
      <c r="F111" s="2">
        <f t="shared" si="11"/>
        <v>294646.19887673296</v>
      </c>
      <c r="G111" s="27">
        <f t="shared" si="9"/>
        <v>-385908.10968650156</v>
      </c>
      <c r="H111" s="18">
        <f t="shared" si="12"/>
        <v>44105667.92070017</v>
      </c>
      <c r="J111" s="2">
        <v>84</v>
      </c>
      <c r="K111" s="22">
        <f t="shared" si="6"/>
        <v>39580469.662045144</v>
      </c>
      <c r="L111" s="2">
        <f t="shared" si="7"/>
        <v>263869.79774696764</v>
      </c>
      <c r="M111" s="27">
        <f t="shared" si="5"/>
        <v>-345599.21438013314</v>
      </c>
      <c r="N111" s="22">
        <f t="shared" si="8"/>
        <v>39498740.245411985</v>
      </c>
    </row>
    <row r="112" spans="4:14" x14ac:dyDescent="0.3">
      <c r="D112" s="2">
        <v>85</v>
      </c>
      <c r="E112" s="18">
        <f t="shared" si="10"/>
        <v>44105667.92070017</v>
      </c>
      <c r="F112" s="2">
        <f t="shared" si="11"/>
        <v>294037.78613800113</v>
      </c>
      <c r="G112" s="27">
        <f t="shared" si="9"/>
        <v>-385908.10968650156</v>
      </c>
      <c r="H112" s="18">
        <f t="shared" si="12"/>
        <v>44013797.597151667</v>
      </c>
      <c r="J112" s="2">
        <v>85</v>
      </c>
      <c r="K112" s="22">
        <f t="shared" si="6"/>
        <v>39498740.245411985</v>
      </c>
      <c r="L112" s="2">
        <f t="shared" si="7"/>
        <v>263324.93496941327</v>
      </c>
      <c r="M112" s="27">
        <f t="shared" si="5"/>
        <v>-345599.21438013314</v>
      </c>
      <c r="N112" s="22">
        <f t="shared" si="8"/>
        <v>39416465.966001265</v>
      </c>
    </row>
    <row r="113" spans="4:14" x14ac:dyDescent="0.3">
      <c r="D113" s="2">
        <v>86</v>
      </c>
      <c r="E113" s="18">
        <f t="shared" si="10"/>
        <v>44013797.597151667</v>
      </c>
      <c r="F113" s="2">
        <f t="shared" si="11"/>
        <v>293425.31731434446</v>
      </c>
      <c r="G113" s="27">
        <f t="shared" si="9"/>
        <v>-385908.10968650156</v>
      </c>
      <c r="H113" s="18">
        <f t="shared" si="12"/>
        <v>43921314.804779507</v>
      </c>
      <c r="J113" s="2">
        <v>86</v>
      </c>
      <c r="K113" s="22">
        <f t="shared" si="6"/>
        <v>39416465.966001265</v>
      </c>
      <c r="L113" s="2">
        <f t="shared" si="7"/>
        <v>262776.43977334176</v>
      </c>
      <c r="M113" s="27">
        <f t="shared" si="5"/>
        <v>-345599.21438013314</v>
      </c>
      <c r="N113" s="22">
        <f t="shared" si="8"/>
        <v>39333643.191394478</v>
      </c>
    </row>
    <row r="114" spans="4:14" x14ac:dyDescent="0.3">
      <c r="D114" s="2">
        <v>87</v>
      </c>
      <c r="E114" s="18">
        <f t="shared" si="10"/>
        <v>43921314.804779507</v>
      </c>
      <c r="F114" s="2">
        <f t="shared" si="11"/>
        <v>292808.76536519674</v>
      </c>
      <c r="G114" s="27">
        <f t="shared" si="9"/>
        <v>-385908.10968650156</v>
      </c>
      <c r="H114" s="18">
        <f t="shared" si="12"/>
        <v>43828215.460458204</v>
      </c>
      <c r="J114" s="2">
        <v>87</v>
      </c>
      <c r="K114" s="22">
        <f t="shared" si="6"/>
        <v>39333643.191394478</v>
      </c>
      <c r="L114" s="2">
        <f t="shared" si="7"/>
        <v>262224.28794262989</v>
      </c>
      <c r="M114" s="27">
        <f t="shared" si="5"/>
        <v>-345599.21438013314</v>
      </c>
      <c r="N114" s="22">
        <f t="shared" si="8"/>
        <v>39250268.264956981</v>
      </c>
    </row>
    <row r="115" spans="4:14" x14ac:dyDescent="0.3">
      <c r="D115" s="2">
        <v>88</v>
      </c>
      <c r="E115" s="18">
        <f t="shared" si="10"/>
        <v>43828215.460458204</v>
      </c>
      <c r="F115" s="2">
        <f t="shared" si="11"/>
        <v>292188.10306972137</v>
      </c>
      <c r="G115" s="27">
        <f t="shared" si="9"/>
        <v>-385908.10968650156</v>
      </c>
      <c r="H115" s="18">
        <f t="shared" si="12"/>
        <v>43734495.453841425</v>
      </c>
      <c r="J115" s="2">
        <v>88</v>
      </c>
      <c r="K115" s="22">
        <f t="shared" si="6"/>
        <v>39250268.264956981</v>
      </c>
      <c r="L115" s="2">
        <f t="shared" si="7"/>
        <v>261668.45509971323</v>
      </c>
      <c r="M115" s="27">
        <f t="shared" si="5"/>
        <v>-345599.21438013314</v>
      </c>
      <c r="N115" s="22">
        <f t="shared" si="8"/>
        <v>39166337.505676568</v>
      </c>
    </row>
    <row r="116" spans="4:14" x14ac:dyDescent="0.3">
      <c r="D116" s="2">
        <v>89</v>
      </c>
      <c r="E116" s="18">
        <f t="shared" si="10"/>
        <v>43734495.453841425</v>
      </c>
      <c r="F116" s="2">
        <f t="shared" si="11"/>
        <v>291563.30302560952</v>
      </c>
      <c r="G116" s="27">
        <f t="shared" si="9"/>
        <v>-385908.10968650156</v>
      </c>
      <c r="H116" s="18">
        <f t="shared" si="12"/>
        <v>43640150.647180535</v>
      </c>
      <c r="J116" s="2">
        <v>89</v>
      </c>
      <c r="K116" s="22">
        <f t="shared" si="6"/>
        <v>39166337.505676568</v>
      </c>
      <c r="L116" s="2">
        <f t="shared" si="7"/>
        <v>261108.91670451046</v>
      </c>
      <c r="M116" s="27">
        <f t="shared" si="5"/>
        <v>-345599.21438013314</v>
      </c>
      <c r="N116" s="22">
        <f t="shared" si="8"/>
        <v>39081847.208000951</v>
      </c>
    </row>
    <row r="117" spans="4:14" x14ac:dyDescent="0.3">
      <c r="D117" s="2">
        <v>90</v>
      </c>
      <c r="E117" s="18">
        <f t="shared" si="10"/>
        <v>43640150.647180535</v>
      </c>
      <c r="F117" s="2">
        <f t="shared" si="11"/>
        <v>290934.33764787024</v>
      </c>
      <c r="G117" s="27">
        <f t="shared" si="9"/>
        <v>-385908.10968650156</v>
      </c>
      <c r="H117" s="18">
        <f t="shared" si="12"/>
        <v>43545176.875141904</v>
      </c>
      <c r="J117" s="2">
        <v>90</v>
      </c>
      <c r="K117" s="22">
        <f t="shared" si="6"/>
        <v>39081847.208000951</v>
      </c>
      <c r="L117" s="2">
        <f t="shared" si="7"/>
        <v>260545.64805333968</v>
      </c>
      <c r="M117" s="27">
        <f t="shared" si="5"/>
        <v>-345599.21438013314</v>
      </c>
      <c r="N117" s="22">
        <f t="shared" si="8"/>
        <v>38996793.641674161</v>
      </c>
    </row>
    <row r="118" spans="4:14" x14ac:dyDescent="0.3">
      <c r="D118" s="2">
        <v>91</v>
      </c>
      <c r="E118" s="18">
        <f t="shared" si="10"/>
        <v>43545176.875141904</v>
      </c>
      <c r="F118" s="2">
        <f t="shared" si="11"/>
        <v>290301.17916761269</v>
      </c>
      <c r="G118" s="27">
        <f t="shared" si="9"/>
        <v>-385908.10968650156</v>
      </c>
      <c r="H118" s="18">
        <f t="shared" si="12"/>
        <v>43449569.944623016</v>
      </c>
      <c r="J118" s="2">
        <v>91</v>
      </c>
      <c r="K118" s="22">
        <f t="shared" si="6"/>
        <v>38996793.641674161</v>
      </c>
      <c r="L118" s="2">
        <f t="shared" si="7"/>
        <v>259978.62427782777</v>
      </c>
      <c r="M118" s="27">
        <f t="shared" si="5"/>
        <v>-345599.21438013314</v>
      </c>
      <c r="N118" s="22">
        <f t="shared" si="8"/>
        <v>38911173.051571861</v>
      </c>
    </row>
    <row r="119" spans="4:14" x14ac:dyDescent="0.3">
      <c r="D119" s="2">
        <v>92</v>
      </c>
      <c r="E119" s="18">
        <f t="shared" si="10"/>
        <v>43449569.944623016</v>
      </c>
      <c r="F119" s="2">
        <f t="shared" si="11"/>
        <v>289663.79963082011</v>
      </c>
      <c r="G119" s="27">
        <f t="shared" si="9"/>
        <v>-385908.10968650156</v>
      </c>
      <c r="H119" s="18">
        <f t="shared" si="12"/>
        <v>43353325.634567335</v>
      </c>
      <c r="J119" s="2">
        <v>92</v>
      </c>
      <c r="K119" s="22">
        <f t="shared" si="6"/>
        <v>38911173.051571861</v>
      </c>
      <c r="L119" s="2">
        <f t="shared" si="7"/>
        <v>259407.82034381243</v>
      </c>
      <c r="M119" s="27">
        <f t="shared" si="5"/>
        <v>-345599.21438013314</v>
      </c>
      <c r="N119" s="22">
        <f t="shared" si="8"/>
        <v>38824981.657535546</v>
      </c>
    </row>
    <row r="120" spans="4:14" x14ac:dyDescent="0.3">
      <c r="D120" s="2">
        <v>93</v>
      </c>
      <c r="E120" s="18">
        <f t="shared" si="10"/>
        <v>43353325.634567335</v>
      </c>
      <c r="F120" s="2">
        <f t="shared" si="11"/>
        <v>289022.1708971156</v>
      </c>
      <c r="G120" s="27">
        <f t="shared" si="9"/>
        <v>-385908.10968650156</v>
      </c>
      <c r="H120" s="18">
        <f t="shared" si="12"/>
        <v>43256439.695777953</v>
      </c>
      <c r="J120" s="2">
        <v>93</v>
      </c>
      <c r="K120" s="22">
        <f t="shared" si="6"/>
        <v>38824981.657535546</v>
      </c>
      <c r="L120" s="2">
        <f t="shared" si="7"/>
        <v>258833.21105023698</v>
      </c>
      <c r="M120" s="27">
        <f t="shared" si="5"/>
        <v>-345599.21438013314</v>
      </c>
      <c r="N120" s="22">
        <f t="shared" si="8"/>
        <v>38738215.65420565</v>
      </c>
    </row>
    <row r="121" spans="4:14" x14ac:dyDescent="0.3">
      <c r="D121" s="2">
        <v>94</v>
      </c>
      <c r="E121" s="18">
        <f t="shared" si="10"/>
        <v>43256439.695777953</v>
      </c>
      <c r="F121" s="2">
        <f t="shared" si="11"/>
        <v>288376.26463851973</v>
      </c>
      <c r="G121" s="27">
        <f t="shared" si="9"/>
        <v>-385908.10968650156</v>
      </c>
      <c r="H121" s="18">
        <f t="shared" si="12"/>
        <v>43158907.850729972</v>
      </c>
      <c r="J121" s="2">
        <v>94</v>
      </c>
      <c r="K121" s="22">
        <f t="shared" si="6"/>
        <v>38738215.65420565</v>
      </c>
      <c r="L121" s="2">
        <f t="shared" si="7"/>
        <v>258254.77102803768</v>
      </c>
      <c r="M121" s="27">
        <f t="shared" si="5"/>
        <v>-345599.21438013314</v>
      </c>
      <c r="N121" s="22">
        <f t="shared" si="8"/>
        <v>38650871.210853554</v>
      </c>
    </row>
    <row r="122" spans="4:14" x14ac:dyDescent="0.3">
      <c r="D122" s="2">
        <v>95</v>
      </c>
      <c r="E122" s="18">
        <f t="shared" si="10"/>
        <v>43158907.850729972</v>
      </c>
      <c r="F122" s="2">
        <f t="shared" si="11"/>
        <v>287726.05233819981</v>
      </c>
      <c r="G122" s="27">
        <f t="shared" si="9"/>
        <v>-385908.10968650156</v>
      </c>
      <c r="H122" s="18">
        <f t="shared" si="12"/>
        <v>43060725.793381669</v>
      </c>
      <c r="J122" s="2">
        <v>95</v>
      </c>
      <c r="K122" s="22">
        <f t="shared" si="6"/>
        <v>38650871.210853554</v>
      </c>
      <c r="L122" s="2">
        <f t="shared" si="7"/>
        <v>257672.47473902372</v>
      </c>
      <c r="M122" s="27">
        <f t="shared" si="5"/>
        <v>-345599.21438013314</v>
      </c>
      <c r="N122" s="22">
        <f t="shared" si="8"/>
        <v>38562944.471212447</v>
      </c>
    </row>
    <row r="123" spans="4:14" x14ac:dyDescent="0.3">
      <c r="D123" s="2">
        <v>96</v>
      </c>
      <c r="E123" s="18">
        <f t="shared" si="10"/>
        <v>43060725.793381669</v>
      </c>
      <c r="F123" s="2">
        <f t="shared" si="11"/>
        <v>287071.50528921117</v>
      </c>
      <c r="G123" s="27">
        <f t="shared" si="9"/>
        <v>-385908.10968650156</v>
      </c>
      <c r="H123" s="18">
        <f t="shared" si="12"/>
        <v>42961889.188984379</v>
      </c>
      <c r="J123" s="2">
        <v>96</v>
      </c>
      <c r="K123" s="22">
        <f t="shared" si="6"/>
        <v>38562944.471212447</v>
      </c>
      <c r="L123" s="2">
        <f t="shared" si="7"/>
        <v>257086.29647474966</v>
      </c>
      <c r="M123" s="27">
        <f t="shared" si="5"/>
        <v>-345599.21438013314</v>
      </c>
      <c r="N123" s="22">
        <f t="shared" si="8"/>
        <v>38474431.553307064</v>
      </c>
    </row>
    <row r="124" spans="4:14" x14ac:dyDescent="0.3">
      <c r="D124" s="2">
        <v>97</v>
      </c>
      <c r="E124" s="18">
        <f t="shared" si="10"/>
        <v>42961889.188984379</v>
      </c>
      <c r="F124" s="2">
        <f t="shared" si="11"/>
        <v>286412.59459322924</v>
      </c>
      <c r="G124" s="27">
        <f t="shared" si="9"/>
        <v>-385908.10968650156</v>
      </c>
      <c r="H124" s="18">
        <f t="shared" si="12"/>
        <v>42862393.673891105</v>
      </c>
      <c r="J124" s="2">
        <v>97</v>
      </c>
      <c r="K124" s="22">
        <f t="shared" si="6"/>
        <v>38474431.553307064</v>
      </c>
      <c r="L124" s="2">
        <f t="shared" si="7"/>
        <v>256496.21035538043</v>
      </c>
      <c r="M124" s="27">
        <f t="shared" si="5"/>
        <v>-345599.21438013314</v>
      </c>
      <c r="N124" s="22">
        <f t="shared" si="8"/>
        <v>38385328.549282312</v>
      </c>
    </row>
    <row r="125" spans="4:14" x14ac:dyDescent="0.3">
      <c r="D125" s="2">
        <v>98</v>
      </c>
      <c r="E125" s="18">
        <f t="shared" si="10"/>
        <v>42862393.673891105</v>
      </c>
      <c r="F125" s="2">
        <f t="shared" si="11"/>
        <v>285749.29115927406</v>
      </c>
      <c r="G125" s="27">
        <f t="shared" si="9"/>
        <v>-385908.10968650156</v>
      </c>
      <c r="H125" s="18">
        <f t="shared" si="12"/>
        <v>42762234.855363876</v>
      </c>
      <c r="J125" s="2">
        <v>98</v>
      </c>
      <c r="K125" s="22">
        <f t="shared" si="6"/>
        <v>38385328.549282312</v>
      </c>
      <c r="L125" s="2">
        <f t="shared" si="7"/>
        <v>255902.19032854878</v>
      </c>
      <c r="M125" s="27">
        <f t="shared" si="5"/>
        <v>-345599.21438013314</v>
      </c>
      <c r="N125" s="22">
        <f t="shared" si="8"/>
        <v>38295631.525230728</v>
      </c>
    </row>
    <row r="126" spans="4:14" x14ac:dyDescent="0.3">
      <c r="D126" s="2">
        <v>99</v>
      </c>
      <c r="E126" s="18">
        <f t="shared" si="10"/>
        <v>42762234.855363876</v>
      </c>
      <c r="F126" s="2">
        <f t="shared" si="11"/>
        <v>285081.56570242584</v>
      </c>
      <c r="G126" s="27">
        <f t="shared" si="9"/>
        <v>-385908.10968650156</v>
      </c>
      <c r="H126" s="18">
        <f t="shared" si="12"/>
        <v>42661408.311379798</v>
      </c>
      <c r="J126" s="2">
        <v>99</v>
      </c>
      <c r="K126" s="22">
        <f t="shared" si="6"/>
        <v>38295631.525230728</v>
      </c>
      <c r="L126" s="2">
        <f t="shared" si="7"/>
        <v>255304.21016820488</v>
      </c>
      <c r="M126" s="27">
        <f t="shared" si="5"/>
        <v>-345599.21438013314</v>
      </c>
      <c r="N126" s="22">
        <f t="shared" si="8"/>
        <v>38205336.521018803</v>
      </c>
    </row>
    <row r="127" spans="4:14" x14ac:dyDescent="0.3">
      <c r="D127" s="2">
        <v>100</v>
      </c>
      <c r="E127" s="18">
        <f t="shared" si="10"/>
        <v>42661408.311379798</v>
      </c>
      <c r="F127" s="2">
        <f t="shared" si="11"/>
        <v>284409.388742532</v>
      </c>
      <c r="G127" s="27">
        <f t="shared" si="9"/>
        <v>-385908.10968650156</v>
      </c>
      <c r="H127" s="18">
        <f t="shared" si="12"/>
        <v>42559909.590435825</v>
      </c>
      <c r="J127" s="2">
        <v>100</v>
      </c>
      <c r="K127" s="22">
        <f t="shared" si="6"/>
        <v>38205336.521018803</v>
      </c>
      <c r="L127" s="2">
        <f t="shared" si="7"/>
        <v>254702.24347345872</v>
      </c>
      <c r="M127" s="27">
        <f t="shared" si="5"/>
        <v>-345599.21438013314</v>
      </c>
      <c r="N127" s="22">
        <f t="shared" si="8"/>
        <v>38114439.550112128</v>
      </c>
    </row>
    <row r="128" spans="4:14" x14ac:dyDescent="0.3">
      <c r="D128" s="2">
        <v>101</v>
      </c>
      <c r="E128" s="18">
        <f t="shared" si="10"/>
        <v>42559909.590435825</v>
      </c>
      <c r="F128" s="2">
        <f t="shared" si="11"/>
        <v>283732.7306029055</v>
      </c>
      <c r="G128" s="27">
        <f t="shared" si="9"/>
        <v>-385908.10968650156</v>
      </c>
      <c r="H128" s="18">
        <f t="shared" si="12"/>
        <v>42457734.211352229</v>
      </c>
      <c r="J128" s="2">
        <v>101</v>
      </c>
      <c r="K128" s="22">
        <f t="shared" si="6"/>
        <v>38114439.550112128</v>
      </c>
      <c r="L128" s="2">
        <f t="shared" si="7"/>
        <v>254096.2636674142</v>
      </c>
      <c r="M128" s="27">
        <f t="shared" si="5"/>
        <v>-345599.21438013314</v>
      </c>
      <c r="N128" s="22">
        <f t="shared" si="8"/>
        <v>38022936.59939941</v>
      </c>
    </row>
    <row r="129" spans="4:14" x14ac:dyDescent="0.3">
      <c r="D129" s="2">
        <v>102</v>
      </c>
      <c r="E129" s="18">
        <f t="shared" si="10"/>
        <v>42457734.211352229</v>
      </c>
      <c r="F129" s="2">
        <f t="shared" si="11"/>
        <v>283051.56140901486</v>
      </c>
      <c r="G129" s="27">
        <f t="shared" si="9"/>
        <v>-385908.10968650156</v>
      </c>
      <c r="H129" s="18">
        <f t="shared" si="12"/>
        <v>42354877.663074739</v>
      </c>
      <c r="J129" s="2">
        <v>102</v>
      </c>
      <c r="K129" s="22">
        <f t="shared" si="6"/>
        <v>38022936.59939941</v>
      </c>
      <c r="L129" s="2">
        <f t="shared" si="7"/>
        <v>253486.24399599608</v>
      </c>
      <c r="M129" s="27">
        <f t="shared" ref="M129:M192" si="13">$L$61</f>
        <v>-345599.21438013314</v>
      </c>
      <c r="N129" s="22">
        <f t="shared" si="8"/>
        <v>37930823.629015274</v>
      </c>
    </row>
    <row r="130" spans="4:14" x14ac:dyDescent="0.3">
      <c r="D130" s="2">
        <v>103</v>
      </c>
      <c r="E130" s="18">
        <f t="shared" si="10"/>
        <v>42354877.663074739</v>
      </c>
      <c r="F130" s="2">
        <f t="shared" si="11"/>
        <v>282365.85108716495</v>
      </c>
      <c r="G130" s="27">
        <f t="shared" si="9"/>
        <v>-385908.10968650156</v>
      </c>
      <c r="H130" s="18">
        <f t="shared" si="12"/>
        <v>42251335.404475406</v>
      </c>
      <c r="J130" s="2">
        <v>103</v>
      </c>
      <c r="K130" s="22">
        <f t="shared" ref="K130:K193" si="14">N129</f>
        <v>37930823.629015274</v>
      </c>
      <c r="L130" s="2">
        <f t="shared" ref="L130:L193" si="15">$D$7*K130</f>
        <v>252872.15752676851</v>
      </c>
      <c r="M130" s="27">
        <f t="shared" si="13"/>
        <v>-345599.21438013314</v>
      </c>
      <c r="N130" s="22">
        <f t="shared" ref="N130:N193" si="16">SUM(K130:M130)</f>
        <v>37838096.572161913</v>
      </c>
    </row>
    <row r="131" spans="4:14" x14ac:dyDescent="0.3">
      <c r="D131" s="2">
        <v>104</v>
      </c>
      <c r="E131" s="18">
        <f t="shared" si="10"/>
        <v>42251335.404475406</v>
      </c>
      <c r="F131" s="2">
        <f t="shared" si="11"/>
        <v>281675.56936316937</v>
      </c>
      <c r="G131" s="27">
        <f t="shared" si="9"/>
        <v>-385908.10968650156</v>
      </c>
      <c r="H131" s="18">
        <f t="shared" si="12"/>
        <v>42147102.864152074</v>
      </c>
      <c r="J131" s="2">
        <v>104</v>
      </c>
      <c r="K131" s="22">
        <f t="shared" si="14"/>
        <v>37838096.572161913</v>
      </c>
      <c r="L131" s="2">
        <f t="shared" si="15"/>
        <v>252253.9771477461</v>
      </c>
      <c r="M131" s="27">
        <f t="shared" si="13"/>
        <v>-345599.21438013314</v>
      </c>
      <c r="N131" s="22">
        <f t="shared" si="16"/>
        <v>37744751.334929526</v>
      </c>
    </row>
    <row r="132" spans="4:14" x14ac:dyDescent="0.3">
      <c r="D132" s="2">
        <v>105</v>
      </c>
      <c r="E132" s="18">
        <f t="shared" si="10"/>
        <v>42147102.864152074</v>
      </c>
      <c r="F132" s="2">
        <f t="shared" si="11"/>
        <v>280980.68576101382</v>
      </c>
      <c r="G132" s="27">
        <f t="shared" si="9"/>
        <v>-385908.10968650156</v>
      </c>
      <c r="H132" s="18">
        <f t="shared" si="12"/>
        <v>42042175.440226585</v>
      </c>
      <c r="J132" s="2">
        <v>105</v>
      </c>
      <c r="K132" s="22">
        <f t="shared" si="14"/>
        <v>37744751.334929526</v>
      </c>
      <c r="L132" s="2">
        <f t="shared" si="15"/>
        <v>251631.67556619685</v>
      </c>
      <c r="M132" s="27">
        <f t="shared" si="13"/>
        <v>-345599.21438013314</v>
      </c>
      <c r="N132" s="22">
        <f t="shared" si="16"/>
        <v>37650783.796115592</v>
      </c>
    </row>
    <row r="133" spans="4:14" x14ac:dyDescent="0.3">
      <c r="D133" s="2">
        <v>106</v>
      </c>
      <c r="E133" s="18">
        <f t="shared" si="10"/>
        <v>42042175.440226585</v>
      </c>
      <c r="F133" s="2">
        <f t="shared" si="11"/>
        <v>280281.16960151057</v>
      </c>
      <c r="G133" s="27">
        <f t="shared" si="9"/>
        <v>-385908.10968650156</v>
      </c>
      <c r="H133" s="18">
        <f t="shared" si="12"/>
        <v>41936548.500141591</v>
      </c>
      <c r="J133" s="2">
        <v>106</v>
      </c>
      <c r="K133" s="22">
        <f t="shared" si="14"/>
        <v>37650783.796115592</v>
      </c>
      <c r="L133" s="2">
        <f t="shared" si="15"/>
        <v>251005.2253074373</v>
      </c>
      <c r="M133" s="27">
        <f t="shared" si="13"/>
        <v>-345599.21438013314</v>
      </c>
      <c r="N133" s="22">
        <f t="shared" si="16"/>
        <v>37556189.807042897</v>
      </c>
    </row>
    <row r="134" spans="4:14" x14ac:dyDescent="0.3">
      <c r="D134" s="2">
        <v>107</v>
      </c>
      <c r="E134" s="18">
        <f t="shared" si="10"/>
        <v>41936548.500141591</v>
      </c>
      <c r="F134" s="2">
        <f t="shared" si="11"/>
        <v>279576.99000094394</v>
      </c>
      <c r="G134" s="27">
        <f t="shared" si="9"/>
        <v>-385908.10968650156</v>
      </c>
      <c r="H134" s="18">
        <f t="shared" si="12"/>
        <v>41830217.38045603</v>
      </c>
      <c r="J134" s="2">
        <v>107</v>
      </c>
      <c r="K134" s="22">
        <f t="shared" si="14"/>
        <v>37556189.807042897</v>
      </c>
      <c r="L134" s="2">
        <f t="shared" si="15"/>
        <v>250374.59871361931</v>
      </c>
      <c r="M134" s="27">
        <f t="shared" si="13"/>
        <v>-345599.21438013314</v>
      </c>
      <c r="N134" s="22">
        <f t="shared" si="16"/>
        <v>37460965.191376388</v>
      </c>
    </row>
    <row r="135" spans="4:14" x14ac:dyDescent="0.3">
      <c r="D135" s="2">
        <v>108</v>
      </c>
      <c r="E135" s="18">
        <f t="shared" si="10"/>
        <v>41830217.38045603</v>
      </c>
      <c r="F135" s="2">
        <f t="shared" si="11"/>
        <v>278868.1158697069</v>
      </c>
      <c r="G135" s="27">
        <f t="shared" si="9"/>
        <v>-385908.10968650156</v>
      </c>
      <c r="H135" s="18">
        <f t="shared" si="12"/>
        <v>41723177.386639237</v>
      </c>
      <c r="J135" s="2">
        <v>108</v>
      </c>
      <c r="K135" s="22">
        <f t="shared" si="14"/>
        <v>37460965.191376388</v>
      </c>
      <c r="L135" s="2">
        <f t="shared" si="15"/>
        <v>249739.76794250926</v>
      </c>
      <c r="M135" s="27">
        <f t="shared" si="13"/>
        <v>-345599.21438013314</v>
      </c>
      <c r="N135" s="22">
        <f t="shared" si="16"/>
        <v>37365105.744938768</v>
      </c>
    </row>
    <row r="136" spans="4:14" x14ac:dyDescent="0.3">
      <c r="D136" s="2">
        <v>109</v>
      </c>
      <c r="E136" s="18">
        <f t="shared" si="10"/>
        <v>41723177.386639237</v>
      </c>
      <c r="F136" s="2">
        <f t="shared" si="11"/>
        <v>278154.51591092825</v>
      </c>
      <c r="G136" s="27">
        <f t="shared" si="9"/>
        <v>-385908.10968650156</v>
      </c>
      <c r="H136" s="18">
        <f t="shared" si="12"/>
        <v>41615423.792863667</v>
      </c>
      <c r="J136" s="2">
        <v>109</v>
      </c>
      <c r="K136" s="22">
        <f t="shared" si="14"/>
        <v>37365105.744938768</v>
      </c>
      <c r="L136" s="2">
        <f t="shared" si="15"/>
        <v>249100.70496625846</v>
      </c>
      <c r="M136" s="27">
        <f t="shared" si="13"/>
        <v>-345599.21438013314</v>
      </c>
      <c r="N136" s="22">
        <f t="shared" si="16"/>
        <v>37268607.2355249</v>
      </c>
    </row>
    <row r="137" spans="4:14" x14ac:dyDescent="0.3">
      <c r="D137" s="2">
        <v>110</v>
      </c>
      <c r="E137" s="18">
        <f t="shared" si="10"/>
        <v>41615423.792863667</v>
      </c>
      <c r="F137" s="2">
        <f t="shared" si="11"/>
        <v>277436.15861909115</v>
      </c>
      <c r="G137" s="27">
        <f t="shared" si="9"/>
        <v>-385908.10968650156</v>
      </c>
      <c r="H137" s="18">
        <f t="shared" si="12"/>
        <v>41506951.841796257</v>
      </c>
      <c r="J137" s="2">
        <v>110</v>
      </c>
      <c r="K137" s="22">
        <f t="shared" si="14"/>
        <v>37268607.2355249</v>
      </c>
      <c r="L137" s="2">
        <f t="shared" si="15"/>
        <v>248457.38157016601</v>
      </c>
      <c r="M137" s="27">
        <f t="shared" si="13"/>
        <v>-345599.21438013314</v>
      </c>
      <c r="N137" s="22">
        <f t="shared" si="16"/>
        <v>37171465.402714938</v>
      </c>
    </row>
    <row r="138" spans="4:14" x14ac:dyDescent="0.3">
      <c r="D138" s="2">
        <v>111</v>
      </c>
      <c r="E138" s="18">
        <f t="shared" si="10"/>
        <v>41506951.841796257</v>
      </c>
      <c r="F138" s="2">
        <f t="shared" si="11"/>
        <v>276713.01227864175</v>
      </c>
      <c r="G138" s="27">
        <f t="shared" si="9"/>
        <v>-385908.10968650156</v>
      </c>
      <c r="H138" s="18">
        <f t="shared" si="12"/>
        <v>41397756.744388394</v>
      </c>
      <c r="J138" s="2">
        <v>111</v>
      </c>
      <c r="K138" s="22">
        <f t="shared" si="14"/>
        <v>37171465.402714938</v>
      </c>
      <c r="L138" s="2">
        <f t="shared" si="15"/>
        <v>247809.76935143294</v>
      </c>
      <c r="M138" s="27">
        <f t="shared" si="13"/>
        <v>-345599.21438013314</v>
      </c>
      <c r="N138" s="22">
        <f t="shared" si="16"/>
        <v>37073675.957686238</v>
      </c>
    </row>
    <row r="139" spans="4:14" x14ac:dyDescent="0.3">
      <c r="D139" s="2">
        <v>112</v>
      </c>
      <c r="E139" s="18">
        <f t="shared" si="10"/>
        <v>41397756.744388394</v>
      </c>
      <c r="F139" s="2">
        <f t="shared" si="11"/>
        <v>275985.04496258934</v>
      </c>
      <c r="G139" s="27">
        <f t="shared" si="9"/>
        <v>-385908.10968650156</v>
      </c>
      <c r="H139" s="18">
        <f t="shared" si="12"/>
        <v>41287833.679664485</v>
      </c>
      <c r="J139" s="2">
        <v>112</v>
      </c>
      <c r="K139" s="22">
        <f t="shared" si="14"/>
        <v>37073675.957686238</v>
      </c>
      <c r="L139" s="2">
        <f t="shared" si="15"/>
        <v>247157.83971790827</v>
      </c>
      <c r="M139" s="27">
        <f t="shared" si="13"/>
        <v>-345599.21438013314</v>
      </c>
      <c r="N139" s="22">
        <f t="shared" si="16"/>
        <v>36975234.583024018</v>
      </c>
    </row>
    <row r="140" spans="4:14" x14ac:dyDescent="0.3">
      <c r="D140" s="2">
        <v>113</v>
      </c>
      <c r="E140" s="18">
        <f t="shared" si="10"/>
        <v>41287833.679664485</v>
      </c>
      <c r="F140" s="2">
        <f t="shared" si="11"/>
        <v>275252.22453109658</v>
      </c>
      <c r="G140" s="27">
        <f t="shared" si="9"/>
        <v>-385908.10968650156</v>
      </c>
      <c r="H140" s="18">
        <f t="shared" si="12"/>
        <v>41177177.794509083</v>
      </c>
      <c r="J140" s="2">
        <v>113</v>
      </c>
      <c r="K140" s="22">
        <f t="shared" si="14"/>
        <v>36975234.583024018</v>
      </c>
      <c r="L140" s="2">
        <f t="shared" si="15"/>
        <v>246501.5638868268</v>
      </c>
      <c r="M140" s="27">
        <f t="shared" si="13"/>
        <v>-345599.21438013314</v>
      </c>
      <c r="N140" s="22">
        <f t="shared" si="16"/>
        <v>36876136.932530716</v>
      </c>
    </row>
    <row r="141" spans="4:14" x14ac:dyDescent="0.3">
      <c r="D141" s="2">
        <v>114</v>
      </c>
      <c r="E141" s="18">
        <f t="shared" si="10"/>
        <v>41177177.794509083</v>
      </c>
      <c r="F141" s="2">
        <f t="shared" si="11"/>
        <v>274514.5186300606</v>
      </c>
      <c r="G141" s="27">
        <f t="shared" si="9"/>
        <v>-385908.10968650156</v>
      </c>
      <c r="H141" s="18">
        <f t="shared" si="12"/>
        <v>41065784.203452639</v>
      </c>
      <c r="J141" s="2">
        <v>114</v>
      </c>
      <c r="K141" s="22">
        <f t="shared" si="14"/>
        <v>36876136.932530716</v>
      </c>
      <c r="L141" s="2">
        <f t="shared" si="15"/>
        <v>245840.91288353811</v>
      </c>
      <c r="M141" s="27">
        <f t="shared" si="13"/>
        <v>-345599.21438013314</v>
      </c>
      <c r="N141" s="22">
        <f t="shared" si="16"/>
        <v>36776378.631034121</v>
      </c>
    </row>
    <row r="142" spans="4:14" x14ac:dyDescent="0.3">
      <c r="D142" s="2">
        <v>115</v>
      </c>
      <c r="E142" s="18">
        <f t="shared" si="10"/>
        <v>41065784.203452639</v>
      </c>
      <c r="F142" s="2">
        <f t="shared" si="11"/>
        <v>273771.89468968427</v>
      </c>
      <c r="G142" s="27">
        <f t="shared" si="9"/>
        <v>-385908.10968650156</v>
      </c>
      <c r="H142" s="18">
        <f t="shared" si="12"/>
        <v>40953647.988455825</v>
      </c>
      <c r="J142" s="2">
        <v>115</v>
      </c>
      <c r="K142" s="22">
        <f t="shared" si="14"/>
        <v>36776378.631034121</v>
      </c>
      <c r="L142" s="2">
        <f t="shared" si="15"/>
        <v>245175.8575402275</v>
      </c>
      <c r="M142" s="27">
        <f t="shared" si="13"/>
        <v>-345599.21438013314</v>
      </c>
      <c r="N142" s="22">
        <f t="shared" si="16"/>
        <v>36675955.274194218</v>
      </c>
    </row>
    <row r="143" spans="4:14" x14ac:dyDescent="0.3">
      <c r="D143" s="2">
        <v>116</v>
      </c>
      <c r="E143" s="18">
        <f t="shared" si="10"/>
        <v>40953647.988455825</v>
      </c>
      <c r="F143" s="2">
        <f t="shared" si="11"/>
        <v>273024.31992303883</v>
      </c>
      <c r="G143" s="27">
        <f t="shared" si="9"/>
        <v>-385908.10968650156</v>
      </c>
      <c r="H143" s="18">
        <f t="shared" si="12"/>
        <v>40840764.198692359</v>
      </c>
      <c r="J143" s="2">
        <v>116</v>
      </c>
      <c r="K143" s="22">
        <f t="shared" si="14"/>
        <v>36675955.274194218</v>
      </c>
      <c r="L143" s="2">
        <f t="shared" si="15"/>
        <v>244506.36849462814</v>
      </c>
      <c r="M143" s="27">
        <f t="shared" si="13"/>
        <v>-345599.21438013314</v>
      </c>
      <c r="N143" s="22">
        <f t="shared" si="16"/>
        <v>36574862.428308718</v>
      </c>
    </row>
    <row r="144" spans="4:14" x14ac:dyDescent="0.3">
      <c r="D144" s="2">
        <v>117</v>
      </c>
      <c r="E144" s="18">
        <f t="shared" si="10"/>
        <v>40840764.198692359</v>
      </c>
      <c r="F144" s="2">
        <f t="shared" si="11"/>
        <v>272271.76132461574</v>
      </c>
      <c r="G144" s="27">
        <f t="shared" si="9"/>
        <v>-385908.10968650156</v>
      </c>
      <c r="H144" s="18">
        <f t="shared" si="12"/>
        <v>40727127.850330472</v>
      </c>
      <c r="J144" s="2">
        <v>117</v>
      </c>
      <c r="K144" s="22">
        <f t="shared" si="14"/>
        <v>36574862.428308718</v>
      </c>
      <c r="L144" s="2">
        <f t="shared" si="15"/>
        <v>243832.4161887248</v>
      </c>
      <c r="M144" s="27">
        <f t="shared" si="13"/>
        <v>-345599.21438013314</v>
      </c>
      <c r="N144" s="22">
        <f t="shared" si="16"/>
        <v>36473095.630117312</v>
      </c>
    </row>
    <row r="145" spans="4:14" x14ac:dyDescent="0.3">
      <c r="D145" s="2">
        <v>118</v>
      </c>
      <c r="E145" s="18">
        <f t="shared" si="10"/>
        <v>40727127.850330472</v>
      </c>
      <c r="F145" s="2">
        <f t="shared" si="11"/>
        <v>271514.18566886982</v>
      </c>
      <c r="G145" s="27">
        <f t="shared" si="9"/>
        <v>-385908.10968650156</v>
      </c>
      <c r="H145" s="18">
        <f t="shared" si="12"/>
        <v>40612733.926312841</v>
      </c>
      <c r="J145" s="2">
        <v>118</v>
      </c>
      <c r="K145" s="22">
        <f t="shared" si="14"/>
        <v>36473095.630117312</v>
      </c>
      <c r="L145" s="2">
        <f t="shared" si="15"/>
        <v>243153.97086744875</v>
      </c>
      <c r="M145" s="27">
        <f t="shared" si="13"/>
        <v>-345599.21438013314</v>
      </c>
      <c r="N145" s="22">
        <f t="shared" si="16"/>
        <v>36370650.386604629</v>
      </c>
    </row>
    <row r="146" spans="4:14" x14ac:dyDescent="0.3">
      <c r="D146" s="2">
        <v>119</v>
      </c>
      <c r="E146" s="18">
        <f t="shared" si="10"/>
        <v>40612733.926312841</v>
      </c>
      <c r="F146" s="2">
        <f t="shared" si="11"/>
        <v>270751.55950875231</v>
      </c>
      <c r="G146" s="27">
        <f t="shared" si="9"/>
        <v>-385908.10968650156</v>
      </c>
      <c r="H146" s="18">
        <f t="shared" si="12"/>
        <v>40497577.376135096</v>
      </c>
      <c r="J146" s="2">
        <v>119</v>
      </c>
      <c r="K146" s="22">
        <f t="shared" si="14"/>
        <v>36370650.386604629</v>
      </c>
      <c r="L146" s="2">
        <f t="shared" si="15"/>
        <v>242471.00257736421</v>
      </c>
      <c r="M146" s="27">
        <f t="shared" si="13"/>
        <v>-345599.21438013314</v>
      </c>
      <c r="N146" s="22">
        <f t="shared" si="16"/>
        <v>36267522.174801864</v>
      </c>
    </row>
    <row r="147" spans="4:14" x14ac:dyDescent="0.3">
      <c r="D147" s="2">
        <v>120</v>
      </c>
      <c r="E147" s="18">
        <f t="shared" si="10"/>
        <v>40497577.376135096</v>
      </c>
      <c r="F147" s="2">
        <f t="shared" si="11"/>
        <v>269983.84917423397</v>
      </c>
      <c r="G147" s="27">
        <f t="shared" si="9"/>
        <v>-385908.10968650156</v>
      </c>
      <c r="H147" s="18">
        <f t="shared" si="12"/>
        <v>40381653.115622826</v>
      </c>
      <c r="J147" s="2">
        <v>120</v>
      </c>
      <c r="K147" s="22">
        <f t="shared" si="14"/>
        <v>36267522.174801864</v>
      </c>
      <c r="L147" s="2">
        <f t="shared" si="15"/>
        <v>241783.48116534579</v>
      </c>
      <c r="M147" s="27">
        <f t="shared" si="13"/>
        <v>-345599.21438013314</v>
      </c>
      <c r="N147" s="22">
        <f t="shared" si="16"/>
        <v>36163706.441587083</v>
      </c>
    </row>
    <row r="148" spans="4:14" x14ac:dyDescent="0.3">
      <c r="D148" s="2">
        <v>121</v>
      </c>
      <c r="E148" s="18">
        <f t="shared" si="10"/>
        <v>40381653.115622826</v>
      </c>
      <c r="F148" s="2">
        <f t="shared" si="11"/>
        <v>269211.02077081887</v>
      </c>
      <c r="G148" s="27">
        <f t="shared" si="9"/>
        <v>-385908.10968650156</v>
      </c>
      <c r="H148" s="18">
        <f t="shared" si="12"/>
        <v>40264956.026707143</v>
      </c>
      <c r="J148" s="2">
        <v>121</v>
      </c>
      <c r="K148" s="22">
        <f t="shared" si="14"/>
        <v>36163706.441587083</v>
      </c>
      <c r="L148" s="2">
        <f t="shared" si="15"/>
        <v>241091.37627724724</v>
      </c>
      <c r="M148" s="27">
        <f t="shared" si="13"/>
        <v>-345599.21438013314</v>
      </c>
      <c r="N148" s="22">
        <f t="shared" si="16"/>
        <v>36059198.603484198</v>
      </c>
    </row>
    <row r="149" spans="4:14" x14ac:dyDescent="0.3">
      <c r="D149" s="2">
        <v>122</v>
      </c>
      <c r="E149" s="18">
        <f t="shared" si="10"/>
        <v>40264956.026707143</v>
      </c>
      <c r="F149" s="2">
        <f t="shared" si="11"/>
        <v>268433.04017804761</v>
      </c>
      <c r="G149" s="27">
        <f t="shared" si="9"/>
        <v>-385908.10968650156</v>
      </c>
      <c r="H149" s="18">
        <f t="shared" si="12"/>
        <v>40147480.957198687</v>
      </c>
      <c r="J149" s="2">
        <v>122</v>
      </c>
      <c r="K149" s="22">
        <f t="shared" si="14"/>
        <v>36059198.603484198</v>
      </c>
      <c r="L149" s="2">
        <f t="shared" si="15"/>
        <v>240394.65735656134</v>
      </c>
      <c r="M149" s="27">
        <f t="shared" si="13"/>
        <v>-345599.21438013314</v>
      </c>
      <c r="N149" s="22">
        <f t="shared" si="16"/>
        <v>35953994.046460629</v>
      </c>
    </row>
    <row r="150" spans="4:14" x14ac:dyDescent="0.3">
      <c r="D150" s="2">
        <v>123</v>
      </c>
      <c r="E150" s="18">
        <f t="shared" si="10"/>
        <v>40147480.957198687</v>
      </c>
      <c r="F150" s="2">
        <f t="shared" si="11"/>
        <v>267649.87304799125</v>
      </c>
      <c r="G150" s="27">
        <f t="shared" si="9"/>
        <v>-385908.10968650156</v>
      </c>
      <c r="H150" s="18">
        <f t="shared" si="12"/>
        <v>40029222.720560178</v>
      </c>
      <c r="J150" s="2">
        <v>123</v>
      </c>
      <c r="K150" s="22">
        <f t="shared" si="14"/>
        <v>35953994.046460629</v>
      </c>
      <c r="L150" s="2">
        <f t="shared" si="15"/>
        <v>239693.29364307088</v>
      </c>
      <c r="M150" s="27">
        <f t="shared" si="13"/>
        <v>-345599.21438013314</v>
      </c>
      <c r="N150" s="22">
        <f t="shared" si="16"/>
        <v>35848088.125723571</v>
      </c>
    </row>
    <row r="151" spans="4:14" x14ac:dyDescent="0.3">
      <c r="D151" s="2">
        <v>124</v>
      </c>
      <c r="E151" s="18">
        <f t="shared" si="10"/>
        <v>40029222.720560178</v>
      </c>
      <c r="F151" s="2">
        <f t="shared" si="11"/>
        <v>266861.48480373452</v>
      </c>
      <c r="G151" s="27">
        <f t="shared" si="9"/>
        <v>-385908.10968650156</v>
      </c>
      <c r="H151" s="18">
        <f t="shared" si="12"/>
        <v>39910176.095677413</v>
      </c>
      <c r="J151" s="2">
        <v>124</v>
      </c>
      <c r="K151" s="22">
        <f t="shared" si="14"/>
        <v>35848088.125723571</v>
      </c>
      <c r="L151" s="2">
        <f t="shared" si="15"/>
        <v>238987.25417149049</v>
      </c>
      <c r="M151" s="27">
        <f t="shared" si="13"/>
        <v>-345599.21438013314</v>
      </c>
      <c r="N151" s="22">
        <f t="shared" si="16"/>
        <v>35741476.165514931</v>
      </c>
    </row>
    <row r="152" spans="4:14" x14ac:dyDescent="0.3">
      <c r="D152" s="2">
        <v>125</v>
      </c>
      <c r="E152" s="18">
        <f t="shared" si="10"/>
        <v>39910176.095677413</v>
      </c>
      <c r="F152" s="2">
        <f t="shared" si="11"/>
        <v>266067.84063784941</v>
      </c>
      <c r="G152" s="27">
        <f t="shared" si="9"/>
        <v>-385908.10968650156</v>
      </c>
      <c r="H152" s="18">
        <f t="shared" si="12"/>
        <v>39790335.82662876</v>
      </c>
      <c r="J152" s="2">
        <v>125</v>
      </c>
      <c r="K152" s="22">
        <f t="shared" si="14"/>
        <v>35741476.165514931</v>
      </c>
      <c r="L152" s="2">
        <f t="shared" si="15"/>
        <v>238276.50777009956</v>
      </c>
      <c r="M152" s="27">
        <f t="shared" si="13"/>
        <v>-345599.21438013314</v>
      </c>
      <c r="N152" s="22">
        <f t="shared" si="16"/>
        <v>35634153.4589049</v>
      </c>
    </row>
    <row r="153" spans="4:14" x14ac:dyDescent="0.3">
      <c r="D153" s="2">
        <v>126</v>
      </c>
      <c r="E153" s="18">
        <f t="shared" si="10"/>
        <v>39790335.82662876</v>
      </c>
      <c r="F153" s="2">
        <f t="shared" si="11"/>
        <v>265268.9055108584</v>
      </c>
      <c r="G153" s="27">
        <f t="shared" si="9"/>
        <v>-385908.10968650156</v>
      </c>
      <c r="H153" s="18">
        <f t="shared" si="12"/>
        <v>39669696.622453116</v>
      </c>
      <c r="J153" s="2">
        <v>126</v>
      </c>
      <c r="K153" s="22">
        <f t="shared" si="14"/>
        <v>35634153.4589049</v>
      </c>
      <c r="L153" s="2">
        <f t="shared" si="15"/>
        <v>237561.02305936601</v>
      </c>
      <c r="M153" s="27">
        <f t="shared" si="13"/>
        <v>-345599.21438013314</v>
      </c>
      <c r="N153" s="22">
        <f t="shared" si="16"/>
        <v>35526115.267584138</v>
      </c>
    </row>
    <row r="154" spans="4:14" x14ac:dyDescent="0.3">
      <c r="D154" s="2">
        <v>127</v>
      </c>
      <c r="E154" s="18">
        <f t="shared" si="10"/>
        <v>39669696.622453116</v>
      </c>
      <c r="F154" s="2">
        <f t="shared" si="11"/>
        <v>264464.64414968743</v>
      </c>
      <c r="G154" s="27">
        <f t="shared" si="9"/>
        <v>-385908.10968650156</v>
      </c>
      <c r="H154" s="18">
        <f t="shared" si="12"/>
        <v>39548253.156916305</v>
      </c>
      <c r="J154" s="2">
        <v>127</v>
      </c>
      <c r="K154" s="22">
        <f t="shared" si="14"/>
        <v>35526115.267584138</v>
      </c>
      <c r="L154" s="2">
        <f t="shared" si="15"/>
        <v>236840.76845056092</v>
      </c>
      <c r="M154" s="27">
        <f t="shared" si="13"/>
        <v>-345599.21438013314</v>
      </c>
      <c r="N154" s="22">
        <f t="shared" si="16"/>
        <v>35417356.821654566</v>
      </c>
    </row>
    <row r="155" spans="4:14" x14ac:dyDescent="0.3">
      <c r="D155" s="2">
        <v>128</v>
      </c>
      <c r="E155" s="18">
        <f t="shared" si="10"/>
        <v>39548253.156916305</v>
      </c>
      <c r="F155" s="2">
        <f t="shared" si="11"/>
        <v>263655.02104610874</v>
      </c>
      <c r="G155" s="27">
        <f t="shared" si="9"/>
        <v>-385908.10968650156</v>
      </c>
      <c r="H155" s="18">
        <f t="shared" si="12"/>
        <v>39426000.068275914</v>
      </c>
      <c r="J155" s="2">
        <v>128</v>
      </c>
      <c r="K155" s="22">
        <f t="shared" si="14"/>
        <v>35417356.821654566</v>
      </c>
      <c r="L155" s="2">
        <f t="shared" si="15"/>
        <v>236115.71214436379</v>
      </c>
      <c r="M155" s="27">
        <f t="shared" si="13"/>
        <v>-345599.21438013314</v>
      </c>
      <c r="N155" s="22">
        <f t="shared" si="16"/>
        <v>35307873.319418803</v>
      </c>
    </row>
    <row r="156" spans="4:14" x14ac:dyDescent="0.3">
      <c r="D156" s="2">
        <v>129</v>
      </c>
      <c r="E156" s="18">
        <f t="shared" si="10"/>
        <v>39426000.068275914</v>
      </c>
      <c r="F156" s="2">
        <f t="shared" si="11"/>
        <v>262840.00045517279</v>
      </c>
      <c r="G156" s="27">
        <f t="shared" si="9"/>
        <v>-385908.10968650156</v>
      </c>
      <c r="H156" s="18">
        <f t="shared" si="12"/>
        <v>39302931.959044583</v>
      </c>
      <c r="J156" s="2">
        <v>129</v>
      </c>
      <c r="K156" s="22">
        <f t="shared" si="14"/>
        <v>35307873.319418803</v>
      </c>
      <c r="L156" s="2">
        <f t="shared" si="15"/>
        <v>235385.82212945871</v>
      </c>
      <c r="M156" s="27">
        <f t="shared" si="13"/>
        <v>-345599.21438013314</v>
      </c>
      <c r="N156" s="22">
        <f t="shared" si="16"/>
        <v>35197659.927168131</v>
      </c>
    </row>
    <row r="157" spans="4:14" x14ac:dyDescent="0.3">
      <c r="D157" s="2">
        <v>130</v>
      </c>
      <c r="E157" s="18">
        <f t="shared" si="10"/>
        <v>39302931.959044583</v>
      </c>
      <c r="F157" s="2">
        <f t="shared" si="11"/>
        <v>262019.54639363056</v>
      </c>
      <c r="G157" s="27">
        <f t="shared" ref="G157:G220" si="17">$D$22</f>
        <v>-385908.10968650156</v>
      </c>
      <c r="H157" s="18">
        <f t="shared" si="12"/>
        <v>39179043.395751715</v>
      </c>
      <c r="J157" s="2">
        <v>130</v>
      </c>
      <c r="K157" s="22">
        <f t="shared" si="14"/>
        <v>35197659.927168131</v>
      </c>
      <c r="L157" s="2">
        <f t="shared" si="15"/>
        <v>234651.0661811209</v>
      </c>
      <c r="M157" s="27">
        <f t="shared" si="13"/>
        <v>-345599.21438013314</v>
      </c>
      <c r="N157" s="22">
        <f t="shared" si="16"/>
        <v>35086711.778969124</v>
      </c>
    </row>
    <row r="158" spans="4:14" x14ac:dyDescent="0.3">
      <c r="D158" s="2">
        <v>131</v>
      </c>
      <c r="E158" s="18">
        <f t="shared" ref="E158:E221" si="18">H157</f>
        <v>39179043.395751715</v>
      </c>
      <c r="F158" s="2">
        <f t="shared" ref="F158:F221" si="19">$D$7*E158</f>
        <v>261193.62263834479</v>
      </c>
      <c r="G158" s="27">
        <f t="shared" si="17"/>
        <v>-385908.10968650156</v>
      </c>
      <c r="H158" s="18">
        <f t="shared" ref="H158:H221" si="20">SUM(E158:G158)</f>
        <v>39054328.908703558</v>
      </c>
      <c r="J158" s="2">
        <v>131</v>
      </c>
      <c r="K158" s="22">
        <f t="shared" si="14"/>
        <v>35086711.778969124</v>
      </c>
      <c r="L158" s="2">
        <f t="shared" si="15"/>
        <v>233911.41185979417</v>
      </c>
      <c r="M158" s="27">
        <f t="shared" si="13"/>
        <v>-345599.21438013314</v>
      </c>
      <c r="N158" s="22">
        <f t="shared" si="16"/>
        <v>34975023.976448789</v>
      </c>
    </row>
    <row r="159" spans="4:14" x14ac:dyDescent="0.3">
      <c r="D159" s="2">
        <v>132</v>
      </c>
      <c r="E159" s="18">
        <f t="shared" si="18"/>
        <v>39054328.908703558</v>
      </c>
      <c r="F159" s="2">
        <f t="shared" si="19"/>
        <v>260362.19272469039</v>
      </c>
      <c r="G159" s="27">
        <f t="shared" si="17"/>
        <v>-385908.10968650156</v>
      </c>
      <c r="H159" s="18">
        <f t="shared" si="20"/>
        <v>38928782.991741747</v>
      </c>
      <c r="J159" s="2">
        <v>132</v>
      </c>
      <c r="K159" s="22">
        <f t="shared" si="14"/>
        <v>34975023.976448789</v>
      </c>
      <c r="L159" s="2">
        <f t="shared" si="15"/>
        <v>233166.8265096586</v>
      </c>
      <c r="M159" s="27">
        <f t="shared" si="13"/>
        <v>-345599.21438013314</v>
      </c>
      <c r="N159" s="22">
        <f t="shared" si="16"/>
        <v>34862591.588578321</v>
      </c>
    </row>
    <row r="160" spans="4:14" x14ac:dyDescent="0.3">
      <c r="D160" s="2">
        <v>133</v>
      </c>
      <c r="E160" s="18">
        <f t="shared" si="18"/>
        <v>38928782.991741747</v>
      </c>
      <c r="F160" s="2">
        <f t="shared" si="19"/>
        <v>259525.21994494498</v>
      </c>
      <c r="G160" s="27">
        <f t="shared" si="17"/>
        <v>-385908.10968650156</v>
      </c>
      <c r="H160" s="18">
        <f t="shared" si="20"/>
        <v>38802400.102000192</v>
      </c>
      <c r="J160" s="2">
        <v>133</v>
      </c>
      <c r="K160" s="22">
        <f t="shared" si="14"/>
        <v>34862591.588578321</v>
      </c>
      <c r="L160" s="2">
        <f t="shared" si="15"/>
        <v>232417.27725718883</v>
      </c>
      <c r="M160" s="27">
        <f t="shared" si="13"/>
        <v>-345599.21438013314</v>
      </c>
      <c r="N160" s="22">
        <f t="shared" si="16"/>
        <v>34749409.65145538</v>
      </c>
    </row>
    <row r="161" spans="4:14" x14ac:dyDescent="0.3">
      <c r="D161" s="2">
        <v>134</v>
      </c>
      <c r="E161" s="18">
        <f t="shared" si="18"/>
        <v>38802400.102000192</v>
      </c>
      <c r="F161" s="2">
        <f t="shared" si="19"/>
        <v>258682.66734666796</v>
      </c>
      <c r="G161" s="27">
        <f t="shared" si="17"/>
        <v>-385908.10968650156</v>
      </c>
      <c r="H161" s="18">
        <f t="shared" si="20"/>
        <v>38675174.659660362</v>
      </c>
      <c r="J161" s="2">
        <v>134</v>
      </c>
      <c r="K161" s="22">
        <f t="shared" si="14"/>
        <v>34749409.65145538</v>
      </c>
      <c r="L161" s="2">
        <f t="shared" si="15"/>
        <v>231662.73100970255</v>
      </c>
      <c r="M161" s="27">
        <f t="shared" si="13"/>
        <v>-345599.21438013314</v>
      </c>
      <c r="N161" s="22">
        <f t="shared" si="16"/>
        <v>34635473.168084949</v>
      </c>
    </row>
    <row r="162" spans="4:14" x14ac:dyDescent="0.3">
      <c r="D162" s="2">
        <v>135</v>
      </c>
      <c r="E162" s="18">
        <f t="shared" si="18"/>
        <v>38675174.659660362</v>
      </c>
      <c r="F162" s="2">
        <f t="shared" si="19"/>
        <v>257834.4977310691</v>
      </c>
      <c r="G162" s="27">
        <f t="shared" si="17"/>
        <v>-385908.10968650156</v>
      </c>
      <c r="H162" s="18">
        <f t="shared" si="20"/>
        <v>38547101.047704928</v>
      </c>
      <c r="J162" s="2">
        <v>135</v>
      </c>
      <c r="K162" s="22">
        <f t="shared" si="14"/>
        <v>34635473.168084949</v>
      </c>
      <c r="L162" s="2">
        <f t="shared" si="15"/>
        <v>230903.15445389968</v>
      </c>
      <c r="M162" s="27">
        <f t="shared" si="13"/>
        <v>-345599.21438013314</v>
      </c>
      <c r="N162" s="22">
        <f t="shared" si="16"/>
        <v>34520777.108158715</v>
      </c>
    </row>
    <row r="163" spans="4:14" x14ac:dyDescent="0.3">
      <c r="D163" s="2">
        <v>136</v>
      </c>
      <c r="E163" s="18">
        <f t="shared" si="18"/>
        <v>38547101.047704928</v>
      </c>
      <c r="F163" s="2">
        <f t="shared" si="19"/>
        <v>256980.6736513662</v>
      </c>
      <c r="G163" s="27">
        <f t="shared" si="17"/>
        <v>-385908.10968650156</v>
      </c>
      <c r="H163" s="18">
        <f t="shared" si="20"/>
        <v>38418173.611669794</v>
      </c>
      <c r="J163" s="2">
        <v>136</v>
      </c>
      <c r="K163" s="22">
        <f t="shared" si="14"/>
        <v>34520777.108158715</v>
      </c>
      <c r="L163" s="2">
        <f t="shared" si="15"/>
        <v>230138.51405439145</v>
      </c>
      <c r="M163" s="27">
        <f t="shared" si="13"/>
        <v>-345599.21438013314</v>
      </c>
      <c r="N163" s="22">
        <f t="shared" si="16"/>
        <v>34405316.407832973</v>
      </c>
    </row>
    <row r="164" spans="4:14" x14ac:dyDescent="0.3">
      <c r="D164" s="2">
        <v>137</v>
      </c>
      <c r="E164" s="18">
        <f t="shared" si="18"/>
        <v>38418173.611669794</v>
      </c>
      <c r="F164" s="2">
        <f t="shared" si="19"/>
        <v>256121.15741113198</v>
      </c>
      <c r="G164" s="27">
        <f t="shared" si="17"/>
        <v>-385908.10968650156</v>
      </c>
      <c r="H164" s="18">
        <f t="shared" si="20"/>
        <v>38288386.659394421</v>
      </c>
      <c r="J164" s="2">
        <v>137</v>
      </c>
      <c r="K164" s="22">
        <f t="shared" si="14"/>
        <v>34405316.407832973</v>
      </c>
      <c r="L164" s="2">
        <f t="shared" si="15"/>
        <v>229368.77605221982</v>
      </c>
      <c r="M164" s="27">
        <f t="shared" si="13"/>
        <v>-345599.21438013314</v>
      </c>
      <c r="N164" s="22">
        <f t="shared" si="16"/>
        <v>34289085.969505064</v>
      </c>
    </row>
    <row r="165" spans="4:14" x14ac:dyDescent="0.3">
      <c r="D165" s="2">
        <v>138</v>
      </c>
      <c r="E165" s="18">
        <f t="shared" si="18"/>
        <v>38288386.659394421</v>
      </c>
      <c r="F165" s="2">
        <f t="shared" si="19"/>
        <v>255255.91106262949</v>
      </c>
      <c r="G165" s="27">
        <f t="shared" si="17"/>
        <v>-385908.10968650156</v>
      </c>
      <c r="H165" s="18">
        <f t="shared" si="20"/>
        <v>38157734.460770547</v>
      </c>
      <c r="J165" s="2">
        <v>138</v>
      </c>
      <c r="K165" s="22">
        <f t="shared" si="14"/>
        <v>34289085.969505064</v>
      </c>
      <c r="L165" s="2">
        <f t="shared" si="15"/>
        <v>228593.90646336711</v>
      </c>
      <c r="M165" s="27">
        <f t="shared" si="13"/>
        <v>-345599.21438013314</v>
      </c>
      <c r="N165" s="22">
        <f t="shared" si="16"/>
        <v>34172080.661588304</v>
      </c>
    </row>
    <row r="166" spans="4:14" x14ac:dyDescent="0.3">
      <c r="D166" s="2">
        <v>139</v>
      </c>
      <c r="E166" s="18">
        <f t="shared" si="18"/>
        <v>38157734.460770547</v>
      </c>
      <c r="F166" s="2">
        <f t="shared" si="19"/>
        <v>254384.896405137</v>
      </c>
      <c r="G166" s="27">
        <f t="shared" si="17"/>
        <v>-385908.10968650156</v>
      </c>
      <c r="H166" s="18">
        <f t="shared" si="20"/>
        <v>38026211.247489184</v>
      </c>
      <c r="J166" s="2">
        <v>139</v>
      </c>
      <c r="K166" s="22">
        <f t="shared" si="14"/>
        <v>34172080.661588304</v>
      </c>
      <c r="L166" s="2">
        <f t="shared" si="15"/>
        <v>227813.87107725537</v>
      </c>
      <c r="M166" s="27">
        <f t="shared" si="13"/>
        <v>-345599.21438013314</v>
      </c>
      <c r="N166" s="22">
        <f t="shared" si="16"/>
        <v>34054295.318285428</v>
      </c>
    </row>
    <row r="167" spans="4:14" x14ac:dyDescent="0.3">
      <c r="D167" s="2">
        <v>140</v>
      </c>
      <c r="E167" s="18">
        <f t="shared" si="18"/>
        <v>38026211.247489184</v>
      </c>
      <c r="F167" s="2">
        <f t="shared" si="19"/>
        <v>253508.07498326123</v>
      </c>
      <c r="G167" s="27">
        <f t="shared" si="17"/>
        <v>-385908.10968650156</v>
      </c>
      <c r="H167" s="18">
        <f t="shared" si="20"/>
        <v>37893811.212785944</v>
      </c>
      <c r="J167" s="2">
        <v>140</v>
      </c>
      <c r="K167" s="22">
        <f t="shared" si="14"/>
        <v>34054295.318285428</v>
      </c>
      <c r="L167" s="2">
        <f t="shared" si="15"/>
        <v>227028.63545523619</v>
      </c>
      <c r="M167" s="27">
        <f t="shared" si="13"/>
        <v>-345599.21438013314</v>
      </c>
      <c r="N167" s="22">
        <f t="shared" si="16"/>
        <v>33935724.739360534</v>
      </c>
    </row>
    <row r="168" spans="4:14" x14ac:dyDescent="0.3">
      <c r="D168" s="2">
        <v>141</v>
      </c>
      <c r="E168" s="18">
        <f t="shared" si="18"/>
        <v>37893811.212785944</v>
      </c>
      <c r="F168" s="2">
        <f t="shared" si="19"/>
        <v>252625.40808523964</v>
      </c>
      <c r="G168" s="27">
        <f t="shared" si="17"/>
        <v>-385908.10968650156</v>
      </c>
      <c r="H168" s="18">
        <f t="shared" si="20"/>
        <v>37760528.511184685</v>
      </c>
      <c r="J168" s="2">
        <v>141</v>
      </c>
      <c r="K168" s="22">
        <f t="shared" si="14"/>
        <v>33935724.739360534</v>
      </c>
      <c r="L168" s="2">
        <f t="shared" si="15"/>
        <v>226238.16492907025</v>
      </c>
      <c r="M168" s="27">
        <f t="shared" si="13"/>
        <v>-345599.21438013314</v>
      </c>
      <c r="N168" s="22">
        <f t="shared" si="16"/>
        <v>33816363.689909473</v>
      </c>
    </row>
    <row r="169" spans="4:14" x14ac:dyDescent="0.3">
      <c r="D169" s="2">
        <v>142</v>
      </c>
      <c r="E169" s="18">
        <f t="shared" si="18"/>
        <v>37760528.511184685</v>
      </c>
      <c r="F169" s="2">
        <f t="shared" si="19"/>
        <v>251736.85674123126</v>
      </c>
      <c r="G169" s="27">
        <f t="shared" si="17"/>
        <v>-385908.10968650156</v>
      </c>
      <c r="H169" s="18">
        <f t="shared" si="20"/>
        <v>37626357.258239418</v>
      </c>
      <c r="J169" s="2">
        <v>142</v>
      </c>
      <c r="K169" s="22">
        <f t="shared" si="14"/>
        <v>33816363.689909473</v>
      </c>
      <c r="L169" s="2">
        <f t="shared" si="15"/>
        <v>225442.4245993965</v>
      </c>
      <c r="M169" s="27">
        <f t="shared" si="13"/>
        <v>-345599.21438013314</v>
      </c>
      <c r="N169" s="22">
        <f t="shared" si="16"/>
        <v>33696206.900128737</v>
      </c>
    </row>
    <row r="170" spans="4:14" x14ac:dyDescent="0.3">
      <c r="D170" s="2">
        <v>143</v>
      </c>
      <c r="E170" s="18">
        <f t="shared" si="18"/>
        <v>37626357.258239418</v>
      </c>
      <c r="F170" s="2">
        <f t="shared" si="19"/>
        <v>250842.38172159615</v>
      </c>
      <c r="G170" s="27">
        <f t="shared" si="17"/>
        <v>-385908.10968650156</v>
      </c>
      <c r="H170" s="18">
        <f t="shared" si="20"/>
        <v>37491291.53027451</v>
      </c>
      <c r="J170" s="2">
        <v>143</v>
      </c>
      <c r="K170" s="22">
        <f t="shared" si="14"/>
        <v>33696206.900128737</v>
      </c>
      <c r="L170" s="2">
        <f t="shared" si="15"/>
        <v>224641.37933419159</v>
      </c>
      <c r="M170" s="27">
        <f t="shared" si="13"/>
        <v>-345599.21438013314</v>
      </c>
      <c r="N170" s="22">
        <f t="shared" si="16"/>
        <v>33575249.065082796</v>
      </c>
    </row>
    <row r="171" spans="4:14" x14ac:dyDescent="0.3">
      <c r="D171" s="2">
        <v>144</v>
      </c>
      <c r="E171" s="18">
        <f t="shared" si="18"/>
        <v>37491291.53027451</v>
      </c>
      <c r="F171" s="2">
        <f t="shared" si="19"/>
        <v>249941.94353516342</v>
      </c>
      <c r="G171" s="27">
        <f t="shared" si="17"/>
        <v>-385908.10968650156</v>
      </c>
      <c r="H171" s="18">
        <f t="shared" si="20"/>
        <v>37355325.364123173</v>
      </c>
      <c r="J171" s="2">
        <v>144</v>
      </c>
      <c r="K171" s="22">
        <f t="shared" si="14"/>
        <v>33575249.065082796</v>
      </c>
      <c r="L171" s="2">
        <f t="shared" si="15"/>
        <v>223834.99376721866</v>
      </c>
      <c r="M171" s="27">
        <f t="shared" si="13"/>
        <v>-345599.21438013314</v>
      </c>
      <c r="N171" s="22">
        <f t="shared" si="16"/>
        <v>33453484.844469879</v>
      </c>
    </row>
    <row r="172" spans="4:14" x14ac:dyDescent="0.3">
      <c r="D172" s="2">
        <v>145</v>
      </c>
      <c r="E172" s="18">
        <f t="shared" si="18"/>
        <v>37355325.364123173</v>
      </c>
      <c r="F172" s="2">
        <f t="shared" si="19"/>
        <v>249035.50242748784</v>
      </c>
      <c r="G172" s="27">
        <f t="shared" si="17"/>
        <v>-385908.10968650156</v>
      </c>
      <c r="H172" s="18">
        <f t="shared" si="20"/>
        <v>37218452.75686416</v>
      </c>
      <c r="J172" s="2">
        <v>145</v>
      </c>
      <c r="K172" s="22">
        <f t="shared" si="14"/>
        <v>33453484.844469879</v>
      </c>
      <c r="L172" s="2">
        <f t="shared" si="15"/>
        <v>223023.23229646587</v>
      </c>
      <c r="M172" s="27">
        <f t="shared" si="13"/>
        <v>-345599.21438013314</v>
      </c>
      <c r="N172" s="22">
        <f t="shared" si="16"/>
        <v>33330908.862386208</v>
      </c>
    </row>
    <row r="173" spans="4:14" x14ac:dyDescent="0.3">
      <c r="D173" s="2">
        <v>146</v>
      </c>
      <c r="E173" s="18">
        <f t="shared" si="18"/>
        <v>37218452.75686416</v>
      </c>
      <c r="F173" s="2">
        <f t="shared" si="19"/>
        <v>248123.01837909443</v>
      </c>
      <c r="G173" s="27">
        <f t="shared" si="17"/>
        <v>-385908.10968650156</v>
      </c>
      <c r="H173" s="18">
        <f t="shared" si="20"/>
        <v>37080667.665556751</v>
      </c>
      <c r="J173" s="2">
        <v>146</v>
      </c>
      <c r="K173" s="22">
        <f t="shared" si="14"/>
        <v>33330908.862386208</v>
      </c>
      <c r="L173" s="2">
        <f t="shared" si="15"/>
        <v>222206.05908257473</v>
      </c>
      <c r="M173" s="27">
        <f t="shared" si="13"/>
        <v>-345599.21438013314</v>
      </c>
      <c r="N173" s="22">
        <f t="shared" si="16"/>
        <v>33207515.707088649</v>
      </c>
    </row>
    <row r="174" spans="4:14" x14ac:dyDescent="0.3">
      <c r="D174" s="2">
        <v>147</v>
      </c>
      <c r="E174" s="18">
        <f t="shared" si="18"/>
        <v>37080667.665556751</v>
      </c>
      <c r="F174" s="2">
        <f t="shared" si="19"/>
        <v>247204.4511037117</v>
      </c>
      <c r="G174" s="27">
        <f t="shared" si="17"/>
        <v>-385908.10968650156</v>
      </c>
      <c r="H174" s="18">
        <f t="shared" si="20"/>
        <v>36941964.00697396</v>
      </c>
      <c r="J174" s="2">
        <v>147</v>
      </c>
      <c r="K174" s="22">
        <f t="shared" si="14"/>
        <v>33207515.707088649</v>
      </c>
      <c r="L174" s="2">
        <f t="shared" si="15"/>
        <v>221383.43804725769</v>
      </c>
      <c r="M174" s="27">
        <f t="shared" si="13"/>
        <v>-345599.21438013314</v>
      </c>
      <c r="N174" s="22">
        <f t="shared" si="16"/>
        <v>33083299.930755772</v>
      </c>
    </row>
    <row r="175" spans="4:14" x14ac:dyDescent="0.3">
      <c r="D175" s="2">
        <v>148</v>
      </c>
      <c r="E175" s="18">
        <f t="shared" si="18"/>
        <v>36941964.00697396</v>
      </c>
      <c r="F175" s="2">
        <f t="shared" si="19"/>
        <v>246279.76004649309</v>
      </c>
      <c r="G175" s="27">
        <f t="shared" si="17"/>
        <v>-385908.10968650156</v>
      </c>
      <c r="H175" s="18">
        <f t="shared" si="20"/>
        <v>36802335.657333948</v>
      </c>
      <c r="J175" s="2">
        <v>148</v>
      </c>
      <c r="K175" s="22">
        <f t="shared" si="14"/>
        <v>33083299.930755772</v>
      </c>
      <c r="L175" s="2">
        <f t="shared" si="15"/>
        <v>220555.33287170515</v>
      </c>
      <c r="M175" s="27">
        <f t="shared" si="13"/>
        <v>-345599.21438013314</v>
      </c>
      <c r="N175" s="22">
        <f t="shared" si="16"/>
        <v>32958256.049247343</v>
      </c>
    </row>
    <row r="176" spans="4:14" x14ac:dyDescent="0.3">
      <c r="D176" s="2">
        <v>149</v>
      </c>
      <c r="E176" s="18">
        <f t="shared" si="18"/>
        <v>36802335.657333948</v>
      </c>
      <c r="F176" s="2">
        <f t="shared" si="19"/>
        <v>245348.90438222635</v>
      </c>
      <c r="G176" s="27">
        <f t="shared" si="17"/>
        <v>-385908.10968650156</v>
      </c>
      <c r="H176" s="18">
        <f t="shared" si="20"/>
        <v>36661776.452029675</v>
      </c>
      <c r="J176" s="2">
        <v>149</v>
      </c>
      <c r="K176" s="22">
        <f t="shared" si="14"/>
        <v>32958256.049247343</v>
      </c>
      <c r="L176" s="2">
        <f t="shared" si="15"/>
        <v>219721.70699498229</v>
      </c>
      <c r="M176" s="27">
        <f t="shared" si="13"/>
        <v>-345599.21438013314</v>
      </c>
      <c r="N176" s="22">
        <f t="shared" si="16"/>
        <v>32832378.54186219</v>
      </c>
    </row>
    <row r="177" spans="4:14" x14ac:dyDescent="0.3">
      <c r="D177" s="2">
        <v>150</v>
      </c>
      <c r="E177" s="18">
        <f t="shared" si="18"/>
        <v>36661776.452029675</v>
      </c>
      <c r="F177" s="2">
        <f t="shared" si="19"/>
        <v>244411.84301353118</v>
      </c>
      <c r="G177" s="27">
        <f t="shared" si="17"/>
        <v>-385908.10968650156</v>
      </c>
      <c r="H177" s="18">
        <f t="shared" si="20"/>
        <v>36520280.185356706</v>
      </c>
      <c r="J177" s="2">
        <v>150</v>
      </c>
      <c r="K177" s="22">
        <f t="shared" si="14"/>
        <v>32832378.54186219</v>
      </c>
      <c r="L177" s="2">
        <f t="shared" si="15"/>
        <v>218882.5236124146</v>
      </c>
      <c r="M177" s="27">
        <f t="shared" si="13"/>
        <v>-345599.21438013314</v>
      </c>
      <c r="N177" s="22">
        <f t="shared" si="16"/>
        <v>32705661.851094469</v>
      </c>
    </row>
    <row r="178" spans="4:14" x14ac:dyDescent="0.3">
      <c r="D178" s="2">
        <v>151</v>
      </c>
      <c r="E178" s="18">
        <f t="shared" si="18"/>
        <v>36520280.185356706</v>
      </c>
      <c r="F178" s="2">
        <f t="shared" si="19"/>
        <v>243468.53456904471</v>
      </c>
      <c r="G178" s="27">
        <f t="shared" si="17"/>
        <v>-385908.10968650156</v>
      </c>
      <c r="H178" s="18">
        <f t="shared" si="20"/>
        <v>36377840.610239252</v>
      </c>
      <c r="J178" s="2">
        <v>151</v>
      </c>
      <c r="K178" s="22">
        <f t="shared" si="14"/>
        <v>32705661.851094469</v>
      </c>
      <c r="L178" s="2">
        <f t="shared" si="15"/>
        <v>218037.74567396313</v>
      </c>
      <c r="M178" s="27">
        <f t="shared" si="13"/>
        <v>-345599.21438013314</v>
      </c>
      <c r="N178" s="22">
        <f t="shared" si="16"/>
        <v>32578100.382388297</v>
      </c>
    </row>
    <row r="179" spans="4:14" x14ac:dyDescent="0.3">
      <c r="D179" s="2">
        <v>152</v>
      </c>
      <c r="E179" s="18">
        <f t="shared" si="18"/>
        <v>36377840.610239252</v>
      </c>
      <c r="F179" s="2">
        <f t="shared" si="19"/>
        <v>242518.93740159503</v>
      </c>
      <c r="G179" s="27">
        <f t="shared" si="17"/>
        <v>-385908.10968650156</v>
      </c>
      <c r="H179" s="18">
        <f t="shared" si="20"/>
        <v>36234451.437954344</v>
      </c>
      <c r="J179" s="2">
        <v>152</v>
      </c>
      <c r="K179" s="22">
        <f t="shared" si="14"/>
        <v>32578100.382388297</v>
      </c>
      <c r="L179" s="2">
        <f t="shared" si="15"/>
        <v>217187.33588258867</v>
      </c>
      <c r="M179" s="27">
        <f t="shared" si="13"/>
        <v>-345599.21438013314</v>
      </c>
      <c r="N179" s="22">
        <f t="shared" si="16"/>
        <v>32449688.503890753</v>
      </c>
    </row>
    <row r="180" spans="4:14" x14ac:dyDescent="0.3">
      <c r="D180" s="2">
        <v>153</v>
      </c>
      <c r="E180" s="18">
        <f t="shared" si="18"/>
        <v>36234451.437954344</v>
      </c>
      <c r="F180" s="2">
        <f t="shared" si="19"/>
        <v>241563.00958636231</v>
      </c>
      <c r="G180" s="27">
        <f t="shared" si="17"/>
        <v>-385908.10968650156</v>
      </c>
      <c r="H180" s="18">
        <f t="shared" si="20"/>
        <v>36090106.337854207</v>
      </c>
      <c r="J180" s="2">
        <v>153</v>
      </c>
      <c r="K180" s="22">
        <f t="shared" si="14"/>
        <v>32449688.503890753</v>
      </c>
      <c r="L180" s="2">
        <f t="shared" si="15"/>
        <v>216331.25669260503</v>
      </c>
      <c r="M180" s="27">
        <f t="shared" si="13"/>
        <v>-345599.21438013314</v>
      </c>
      <c r="N180" s="22">
        <f t="shared" si="16"/>
        <v>32320420.546203222</v>
      </c>
    </row>
    <row r="181" spans="4:14" x14ac:dyDescent="0.3">
      <c r="D181" s="2">
        <v>154</v>
      </c>
      <c r="E181" s="18">
        <f t="shared" si="18"/>
        <v>36090106.337854207</v>
      </c>
      <c r="F181" s="2">
        <f t="shared" si="19"/>
        <v>240600.70891902805</v>
      </c>
      <c r="G181" s="27">
        <f t="shared" si="17"/>
        <v>-385908.10968650156</v>
      </c>
      <c r="H181" s="18">
        <f t="shared" si="20"/>
        <v>35944798.937086731</v>
      </c>
      <c r="J181" s="2">
        <v>154</v>
      </c>
      <c r="K181" s="22">
        <f t="shared" si="14"/>
        <v>32320420.546203222</v>
      </c>
      <c r="L181" s="2">
        <f t="shared" si="15"/>
        <v>215469.4703080215</v>
      </c>
      <c r="M181" s="27">
        <f t="shared" si="13"/>
        <v>-345599.21438013314</v>
      </c>
      <c r="N181" s="22">
        <f t="shared" si="16"/>
        <v>32190290.802131109</v>
      </c>
    </row>
    <row r="182" spans="4:14" x14ac:dyDescent="0.3">
      <c r="D182" s="2">
        <v>155</v>
      </c>
      <c r="E182" s="18">
        <f t="shared" si="18"/>
        <v>35944798.937086731</v>
      </c>
      <c r="F182" s="2">
        <f t="shared" si="19"/>
        <v>239631.99291391156</v>
      </c>
      <c r="G182" s="27">
        <f t="shared" si="17"/>
        <v>-385908.10968650156</v>
      </c>
      <c r="H182" s="18">
        <f t="shared" si="20"/>
        <v>35798522.820314139</v>
      </c>
      <c r="J182" s="2">
        <v>155</v>
      </c>
      <c r="K182" s="22">
        <f t="shared" si="14"/>
        <v>32190290.802131109</v>
      </c>
      <c r="L182" s="2">
        <f t="shared" si="15"/>
        <v>214601.93868087407</v>
      </c>
      <c r="M182" s="27">
        <f t="shared" si="13"/>
        <v>-345599.21438013314</v>
      </c>
      <c r="N182" s="22">
        <f t="shared" si="16"/>
        <v>32059293.526431847</v>
      </c>
    </row>
    <row r="183" spans="4:14" x14ac:dyDescent="0.3">
      <c r="D183" s="2">
        <v>156</v>
      </c>
      <c r="E183" s="18">
        <f t="shared" si="18"/>
        <v>35798522.820314139</v>
      </c>
      <c r="F183" s="2">
        <f t="shared" si="19"/>
        <v>238656.81880209426</v>
      </c>
      <c r="G183" s="27">
        <f t="shared" si="17"/>
        <v>-385908.10968650156</v>
      </c>
      <c r="H183" s="18">
        <f t="shared" si="20"/>
        <v>35651271.529429734</v>
      </c>
      <c r="J183" s="2">
        <v>156</v>
      </c>
      <c r="K183" s="22">
        <f t="shared" si="14"/>
        <v>32059293.526431847</v>
      </c>
      <c r="L183" s="2">
        <f t="shared" si="15"/>
        <v>213728.62350954567</v>
      </c>
      <c r="M183" s="27">
        <f t="shared" si="13"/>
        <v>-345599.21438013314</v>
      </c>
      <c r="N183" s="22">
        <f t="shared" si="16"/>
        <v>31927422.935561258</v>
      </c>
    </row>
    <row r="184" spans="4:14" x14ac:dyDescent="0.3">
      <c r="D184" s="2">
        <v>157</v>
      </c>
      <c r="E184" s="18">
        <f t="shared" si="18"/>
        <v>35651271.529429734</v>
      </c>
      <c r="F184" s="2">
        <f t="shared" si="19"/>
        <v>237675.14352953158</v>
      </c>
      <c r="G184" s="27">
        <f t="shared" si="17"/>
        <v>-385908.10968650156</v>
      </c>
      <c r="H184" s="18">
        <f t="shared" si="20"/>
        <v>35503038.563272767</v>
      </c>
      <c r="J184" s="2">
        <v>157</v>
      </c>
      <c r="K184" s="22">
        <f t="shared" si="14"/>
        <v>31927422.935561258</v>
      </c>
      <c r="L184" s="2">
        <f t="shared" si="15"/>
        <v>212849.48623707506</v>
      </c>
      <c r="M184" s="27">
        <f t="shared" si="13"/>
        <v>-345599.21438013314</v>
      </c>
      <c r="N184" s="22">
        <f t="shared" si="16"/>
        <v>31794673.2074182</v>
      </c>
    </row>
    <row r="185" spans="4:14" x14ac:dyDescent="0.3">
      <c r="D185" s="2">
        <v>158</v>
      </c>
      <c r="E185" s="18">
        <f t="shared" si="18"/>
        <v>35503038.563272767</v>
      </c>
      <c r="F185" s="2">
        <f t="shared" si="19"/>
        <v>236686.9237551518</v>
      </c>
      <c r="G185" s="27">
        <f t="shared" si="17"/>
        <v>-385908.10968650156</v>
      </c>
      <c r="H185" s="18">
        <f t="shared" si="20"/>
        <v>35353817.377341419</v>
      </c>
      <c r="J185" s="2">
        <v>158</v>
      </c>
      <c r="K185" s="22">
        <f t="shared" si="14"/>
        <v>31794673.2074182</v>
      </c>
      <c r="L185" s="2">
        <f t="shared" si="15"/>
        <v>211964.48804945467</v>
      </c>
      <c r="M185" s="27">
        <f t="shared" si="13"/>
        <v>-345599.21438013314</v>
      </c>
      <c r="N185" s="22">
        <f t="shared" si="16"/>
        <v>31661038.481087521</v>
      </c>
    </row>
    <row r="186" spans="4:14" x14ac:dyDescent="0.3">
      <c r="D186" s="2">
        <v>159</v>
      </c>
      <c r="E186" s="18">
        <f t="shared" si="18"/>
        <v>35353817.377341419</v>
      </c>
      <c r="F186" s="2">
        <f t="shared" si="19"/>
        <v>235692.11584894281</v>
      </c>
      <c r="G186" s="27">
        <f t="shared" si="17"/>
        <v>-385908.10968650156</v>
      </c>
      <c r="H186" s="18">
        <f t="shared" si="20"/>
        <v>35203601.383503862</v>
      </c>
      <c r="J186" s="2">
        <v>159</v>
      </c>
      <c r="K186" s="22">
        <f t="shared" si="14"/>
        <v>31661038.481087521</v>
      </c>
      <c r="L186" s="2">
        <f t="shared" si="15"/>
        <v>211073.58987391682</v>
      </c>
      <c r="M186" s="27">
        <f t="shared" si="13"/>
        <v>-345599.21438013314</v>
      </c>
      <c r="N186" s="22">
        <f t="shared" si="16"/>
        <v>31526512.856581304</v>
      </c>
    </row>
    <row r="187" spans="4:14" x14ac:dyDescent="0.3">
      <c r="D187" s="2">
        <v>160</v>
      </c>
      <c r="E187" s="18">
        <f t="shared" si="18"/>
        <v>35203601.383503862</v>
      </c>
      <c r="F187" s="2">
        <f t="shared" si="19"/>
        <v>234690.67589002577</v>
      </c>
      <c r="G187" s="27">
        <f t="shared" si="17"/>
        <v>-385908.10968650156</v>
      </c>
      <c r="H187" s="18">
        <f t="shared" si="20"/>
        <v>35052383.949707389</v>
      </c>
      <c r="J187" s="2">
        <v>160</v>
      </c>
      <c r="K187" s="22">
        <f t="shared" si="14"/>
        <v>31526512.856581304</v>
      </c>
      <c r="L187" s="2">
        <f t="shared" si="15"/>
        <v>210176.7523772087</v>
      </c>
      <c r="M187" s="27">
        <f t="shared" si="13"/>
        <v>-345599.21438013314</v>
      </c>
      <c r="N187" s="22">
        <f t="shared" si="16"/>
        <v>31391090.394578379</v>
      </c>
    </row>
    <row r="188" spans="4:14" x14ac:dyDescent="0.3">
      <c r="D188" s="2">
        <v>161</v>
      </c>
      <c r="E188" s="18">
        <f t="shared" si="18"/>
        <v>35052383.949707389</v>
      </c>
      <c r="F188" s="2">
        <f t="shared" si="19"/>
        <v>233682.55966471595</v>
      </c>
      <c r="G188" s="27">
        <f t="shared" si="17"/>
        <v>-385908.10968650156</v>
      </c>
      <c r="H188" s="18">
        <f t="shared" si="20"/>
        <v>34900158.399685606</v>
      </c>
      <c r="J188" s="2">
        <v>161</v>
      </c>
      <c r="K188" s="22">
        <f t="shared" si="14"/>
        <v>31391090.394578379</v>
      </c>
      <c r="L188" s="2">
        <f t="shared" si="15"/>
        <v>209273.93596385588</v>
      </c>
      <c r="M188" s="27">
        <f t="shared" si="13"/>
        <v>-345599.21438013314</v>
      </c>
      <c r="N188" s="22">
        <f t="shared" si="16"/>
        <v>31254765.116162099</v>
      </c>
    </row>
    <row r="189" spans="4:14" x14ac:dyDescent="0.3">
      <c r="D189" s="2">
        <v>162</v>
      </c>
      <c r="E189" s="18">
        <f t="shared" si="18"/>
        <v>34900158.399685606</v>
      </c>
      <c r="F189" s="2">
        <f t="shared" si="19"/>
        <v>232667.72266457073</v>
      </c>
      <c r="G189" s="27">
        <f t="shared" si="17"/>
        <v>-385908.10968650156</v>
      </c>
      <c r="H189" s="18">
        <f t="shared" si="20"/>
        <v>34746918.012663677</v>
      </c>
      <c r="J189" s="2">
        <v>162</v>
      </c>
      <c r="K189" s="22">
        <f t="shared" si="14"/>
        <v>31254765.116162099</v>
      </c>
      <c r="L189" s="2">
        <f t="shared" si="15"/>
        <v>208365.10077441399</v>
      </c>
      <c r="M189" s="27">
        <f t="shared" si="13"/>
        <v>-345599.21438013314</v>
      </c>
      <c r="N189" s="22">
        <f t="shared" si="16"/>
        <v>31117531.00255638</v>
      </c>
    </row>
    <row r="190" spans="4:14" x14ac:dyDescent="0.3">
      <c r="D190" s="2">
        <v>163</v>
      </c>
      <c r="E190" s="18">
        <f t="shared" si="18"/>
        <v>34746918.012663677</v>
      </c>
      <c r="F190" s="2">
        <f t="shared" si="19"/>
        <v>231646.12008442453</v>
      </c>
      <c r="G190" s="27">
        <f t="shared" si="17"/>
        <v>-385908.10968650156</v>
      </c>
      <c r="H190" s="18">
        <f t="shared" si="20"/>
        <v>34592656.023061603</v>
      </c>
      <c r="J190" s="2">
        <v>163</v>
      </c>
      <c r="K190" s="22">
        <f t="shared" si="14"/>
        <v>31117531.00255638</v>
      </c>
      <c r="L190" s="2">
        <f t="shared" si="15"/>
        <v>207450.2066837092</v>
      </c>
      <c r="M190" s="27">
        <f t="shared" si="13"/>
        <v>-345599.21438013314</v>
      </c>
      <c r="N190" s="22">
        <f t="shared" si="16"/>
        <v>30979381.994859956</v>
      </c>
    </row>
    <row r="191" spans="4:14" x14ac:dyDescent="0.3">
      <c r="D191" s="2">
        <v>164</v>
      </c>
      <c r="E191" s="18">
        <f t="shared" si="18"/>
        <v>34592656.023061603</v>
      </c>
      <c r="F191" s="2">
        <f t="shared" si="19"/>
        <v>230617.70682041071</v>
      </c>
      <c r="G191" s="27">
        <f t="shared" si="17"/>
        <v>-385908.10968650156</v>
      </c>
      <c r="H191" s="18">
        <f t="shared" si="20"/>
        <v>34437365.620195515</v>
      </c>
      <c r="J191" s="2">
        <v>164</v>
      </c>
      <c r="K191" s="22">
        <f t="shared" si="14"/>
        <v>30979381.994859956</v>
      </c>
      <c r="L191" s="2">
        <f t="shared" si="15"/>
        <v>206529.21329906638</v>
      </c>
      <c r="M191" s="27">
        <f t="shared" si="13"/>
        <v>-345599.21438013314</v>
      </c>
      <c r="N191" s="22">
        <f t="shared" si="16"/>
        <v>30840311.993778888</v>
      </c>
    </row>
    <row r="192" spans="4:14" x14ac:dyDescent="0.3">
      <c r="D192" s="2">
        <v>165</v>
      </c>
      <c r="E192" s="18">
        <f t="shared" si="18"/>
        <v>34437365.620195515</v>
      </c>
      <c r="F192" s="2">
        <f t="shared" si="19"/>
        <v>229582.43746797013</v>
      </c>
      <c r="G192" s="27">
        <f t="shared" si="17"/>
        <v>-385908.10968650156</v>
      </c>
      <c r="H192" s="18">
        <f t="shared" si="20"/>
        <v>34281039.947976984</v>
      </c>
      <c r="J192" s="2">
        <v>165</v>
      </c>
      <c r="K192" s="22">
        <f t="shared" si="14"/>
        <v>30840311.993778888</v>
      </c>
      <c r="L192" s="2">
        <f t="shared" si="15"/>
        <v>205602.07995852592</v>
      </c>
      <c r="M192" s="27">
        <f t="shared" si="13"/>
        <v>-345599.21438013314</v>
      </c>
      <c r="N192" s="22">
        <f t="shared" si="16"/>
        <v>30700314.859357279</v>
      </c>
    </row>
    <row r="193" spans="4:14" x14ac:dyDescent="0.3">
      <c r="D193" s="2">
        <v>166</v>
      </c>
      <c r="E193" s="18">
        <f t="shared" si="18"/>
        <v>34281039.947976984</v>
      </c>
      <c r="F193" s="2">
        <f t="shared" si="19"/>
        <v>228540.26631984659</v>
      </c>
      <c r="G193" s="27">
        <f t="shared" si="17"/>
        <v>-385908.10968650156</v>
      </c>
      <c r="H193" s="18">
        <f t="shared" si="20"/>
        <v>34123672.104610331</v>
      </c>
      <c r="J193" s="2">
        <v>166</v>
      </c>
      <c r="K193" s="22">
        <f t="shared" si="14"/>
        <v>30700314.859357279</v>
      </c>
      <c r="L193" s="2">
        <f t="shared" si="15"/>
        <v>204668.76572904855</v>
      </c>
      <c r="M193" s="27">
        <f t="shared" ref="M193:M256" si="21">$L$61</f>
        <v>-345599.21438013314</v>
      </c>
      <c r="N193" s="22">
        <f t="shared" si="16"/>
        <v>30559384.410706192</v>
      </c>
    </row>
    <row r="194" spans="4:14" x14ac:dyDescent="0.3">
      <c r="D194" s="2">
        <v>167</v>
      </c>
      <c r="E194" s="18">
        <f t="shared" si="18"/>
        <v>34123672.104610331</v>
      </c>
      <c r="F194" s="2">
        <f t="shared" si="19"/>
        <v>227491.14736406889</v>
      </c>
      <c r="G194" s="27">
        <f t="shared" si="17"/>
        <v>-385908.10968650156</v>
      </c>
      <c r="H194" s="18">
        <f t="shared" si="20"/>
        <v>33965255.142287903</v>
      </c>
      <c r="J194" s="2">
        <v>167</v>
      </c>
      <c r="K194" s="22">
        <f t="shared" ref="K194:K257" si="22">N193</f>
        <v>30559384.410706192</v>
      </c>
      <c r="L194" s="2">
        <f t="shared" ref="L194:L257" si="23">$D$7*K194</f>
        <v>203729.22940470796</v>
      </c>
      <c r="M194" s="27">
        <f t="shared" si="21"/>
        <v>-345599.21438013314</v>
      </c>
      <c r="N194" s="22">
        <f t="shared" ref="N194:N257" si="24">SUM(K194:M194)</f>
        <v>30417514.425730765</v>
      </c>
    </row>
    <row r="195" spans="4:14" x14ac:dyDescent="0.3">
      <c r="D195" s="2">
        <v>168</v>
      </c>
      <c r="E195" s="18">
        <f t="shared" si="18"/>
        <v>33965255.142287903</v>
      </c>
      <c r="F195" s="2">
        <f t="shared" si="19"/>
        <v>226435.03428191936</v>
      </c>
      <c r="G195" s="27">
        <f t="shared" si="17"/>
        <v>-385908.10968650156</v>
      </c>
      <c r="H195" s="18">
        <f t="shared" si="20"/>
        <v>33805782.066883318</v>
      </c>
      <c r="J195" s="2">
        <v>168</v>
      </c>
      <c r="K195" s="22">
        <f t="shared" si="22"/>
        <v>30417514.425730765</v>
      </c>
      <c r="L195" s="2">
        <f t="shared" si="23"/>
        <v>202783.42950487178</v>
      </c>
      <c r="M195" s="27">
        <f t="shared" si="21"/>
        <v>-345599.21438013314</v>
      </c>
      <c r="N195" s="22">
        <f t="shared" si="24"/>
        <v>30274698.640855502</v>
      </c>
    </row>
    <row r="196" spans="4:14" x14ac:dyDescent="0.3">
      <c r="D196" s="2">
        <v>169</v>
      </c>
      <c r="E196" s="18">
        <f t="shared" si="18"/>
        <v>33805782.066883318</v>
      </c>
      <c r="F196" s="2">
        <f t="shared" si="19"/>
        <v>225371.88044588879</v>
      </c>
      <c r="G196" s="27">
        <f t="shared" si="17"/>
        <v>-385908.10968650156</v>
      </c>
      <c r="H196" s="18">
        <f t="shared" si="20"/>
        <v>33645245.837642707</v>
      </c>
      <c r="J196" s="2">
        <v>169</v>
      </c>
      <c r="K196" s="22">
        <f t="shared" si="22"/>
        <v>30274698.640855502</v>
      </c>
      <c r="L196" s="2">
        <f t="shared" si="23"/>
        <v>201831.32427237002</v>
      </c>
      <c r="M196" s="27">
        <f t="shared" si="21"/>
        <v>-345599.21438013314</v>
      </c>
      <c r="N196" s="22">
        <f t="shared" si="24"/>
        <v>30130930.75074774</v>
      </c>
    </row>
    <row r="197" spans="4:14" x14ac:dyDescent="0.3">
      <c r="D197" s="2">
        <v>170</v>
      </c>
      <c r="E197" s="18">
        <f t="shared" si="18"/>
        <v>33645245.837642707</v>
      </c>
      <c r="F197" s="2">
        <f t="shared" si="19"/>
        <v>224301.63891761805</v>
      </c>
      <c r="G197" s="27">
        <f t="shared" si="17"/>
        <v>-385908.10968650156</v>
      </c>
      <c r="H197" s="18">
        <f t="shared" si="20"/>
        <v>33483639.366873823</v>
      </c>
      <c r="J197" s="2">
        <v>170</v>
      </c>
      <c r="K197" s="22">
        <f t="shared" si="22"/>
        <v>30130930.75074774</v>
      </c>
      <c r="L197" s="2">
        <f t="shared" si="23"/>
        <v>200872.87167165161</v>
      </c>
      <c r="M197" s="27">
        <f t="shared" si="21"/>
        <v>-345599.21438013314</v>
      </c>
      <c r="N197" s="22">
        <f t="shared" si="24"/>
        <v>29986204.408039257</v>
      </c>
    </row>
    <row r="198" spans="4:14" x14ac:dyDescent="0.3">
      <c r="D198" s="2">
        <v>171</v>
      </c>
      <c r="E198" s="18">
        <f t="shared" si="18"/>
        <v>33483639.366873823</v>
      </c>
      <c r="F198" s="2">
        <f t="shared" si="19"/>
        <v>223224.2624458255</v>
      </c>
      <c r="G198" s="27">
        <f t="shared" si="17"/>
        <v>-385908.10968650156</v>
      </c>
      <c r="H198" s="18">
        <f t="shared" si="20"/>
        <v>33320955.519633144</v>
      </c>
      <c r="J198" s="2">
        <v>171</v>
      </c>
      <c r="K198" s="22">
        <f t="shared" si="22"/>
        <v>29986204.408039257</v>
      </c>
      <c r="L198" s="2">
        <f t="shared" si="23"/>
        <v>199908.02938692839</v>
      </c>
      <c r="M198" s="27">
        <f t="shared" si="21"/>
        <v>-345599.21438013314</v>
      </c>
      <c r="N198" s="22">
        <f t="shared" si="24"/>
        <v>29840513.223046053</v>
      </c>
    </row>
    <row r="199" spans="4:14" x14ac:dyDescent="0.3">
      <c r="D199" s="2">
        <v>172</v>
      </c>
      <c r="E199" s="18">
        <f t="shared" si="18"/>
        <v>33320955.519633144</v>
      </c>
      <c r="F199" s="2">
        <f t="shared" si="19"/>
        <v>222139.70346422098</v>
      </c>
      <c r="G199" s="27">
        <f t="shared" si="17"/>
        <v>-385908.10968650156</v>
      </c>
      <c r="H199" s="18">
        <f t="shared" si="20"/>
        <v>33157187.113410864</v>
      </c>
      <c r="J199" s="2">
        <v>172</v>
      </c>
      <c r="K199" s="22">
        <f t="shared" si="22"/>
        <v>29840513.223046053</v>
      </c>
      <c r="L199" s="2">
        <f t="shared" si="23"/>
        <v>198936.75482030705</v>
      </c>
      <c r="M199" s="27">
        <f t="shared" si="21"/>
        <v>-345599.21438013314</v>
      </c>
      <c r="N199" s="22">
        <f t="shared" si="24"/>
        <v>29693850.763486225</v>
      </c>
    </row>
    <row r="200" spans="4:14" x14ac:dyDescent="0.3">
      <c r="D200" s="2">
        <v>173</v>
      </c>
      <c r="E200" s="18">
        <f t="shared" si="18"/>
        <v>33157187.113410864</v>
      </c>
      <c r="F200" s="2">
        <f t="shared" si="19"/>
        <v>221047.91408940576</v>
      </c>
      <c r="G200" s="27">
        <f t="shared" si="17"/>
        <v>-385908.10968650156</v>
      </c>
      <c r="H200" s="18">
        <f t="shared" si="20"/>
        <v>32992326.917813767</v>
      </c>
      <c r="J200" s="2">
        <v>173</v>
      </c>
      <c r="K200" s="22">
        <f t="shared" si="22"/>
        <v>29693850.763486225</v>
      </c>
      <c r="L200" s="2">
        <f t="shared" si="23"/>
        <v>197959.00508990817</v>
      </c>
      <c r="M200" s="27">
        <f t="shared" si="21"/>
        <v>-345599.21438013314</v>
      </c>
      <c r="N200" s="22">
        <f t="shared" si="24"/>
        <v>29546210.554196</v>
      </c>
    </row>
    <row r="201" spans="4:14" x14ac:dyDescent="0.3">
      <c r="D201" s="2">
        <v>174</v>
      </c>
      <c r="E201" s="18">
        <f t="shared" si="18"/>
        <v>32992326.917813767</v>
      </c>
      <c r="F201" s="2">
        <f t="shared" si="19"/>
        <v>219948.84611875846</v>
      </c>
      <c r="G201" s="27">
        <f t="shared" si="17"/>
        <v>-385908.10968650156</v>
      </c>
      <c r="H201" s="18">
        <f t="shared" si="20"/>
        <v>32826367.654246025</v>
      </c>
      <c r="J201" s="2">
        <v>174</v>
      </c>
      <c r="K201" s="22">
        <f t="shared" si="22"/>
        <v>29546210.554196</v>
      </c>
      <c r="L201" s="2">
        <f t="shared" si="23"/>
        <v>196974.73702797334</v>
      </c>
      <c r="M201" s="27">
        <f t="shared" si="21"/>
        <v>-345599.21438013314</v>
      </c>
      <c r="N201" s="22">
        <f t="shared" si="24"/>
        <v>29397586.076843839</v>
      </c>
    </row>
    <row r="202" spans="4:14" x14ac:dyDescent="0.3">
      <c r="D202" s="2">
        <v>175</v>
      </c>
      <c r="E202" s="18">
        <f t="shared" si="18"/>
        <v>32826367.654246025</v>
      </c>
      <c r="F202" s="2">
        <f t="shared" si="19"/>
        <v>218842.45102830685</v>
      </c>
      <c r="G202" s="27">
        <f t="shared" si="17"/>
        <v>-385908.10968650156</v>
      </c>
      <c r="H202" s="18">
        <f t="shared" si="20"/>
        <v>32659301.99558783</v>
      </c>
      <c r="J202" s="2">
        <v>175</v>
      </c>
      <c r="K202" s="22">
        <f t="shared" si="22"/>
        <v>29397586.076843839</v>
      </c>
      <c r="L202" s="2">
        <f t="shared" si="23"/>
        <v>195983.90717895894</v>
      </c>
      <c r="M202" s="27">
        <f t="shared" si="21"/>
        <v>-345599.21438013314</v>
      </c>
      <c r="N202" s="22">
        <f t="shared" si="24"/>
        <v>29247970.769642666</v>
      </c>
    </row>
    <row r="203" spans="4:14" x14ac:dyDescent="0.3">
      <c r="D203" s="2">
        <v>176</v>
      </c>
      <c r="E203" s="18">
        <f t="shared" si="18"/>
        <v>32659301.99558783</v>
      </c>
      <c r="F203" s="2">
        <f t="shared" si="19"/>
        <v>217728.67997058554</v>
      </c>
      <c r="G203" s="27">
        <f t="shared" si="17"/>
        <v>-385908.10968650156</v>
      </c>
      <c r="H203" s="18">
        <f t="shared" si="20"/>
        <v>32491122.565871913</v>
      </c>
      <c r="J203" s="2">
        <v>176</v>
      </c>
      <c r="K203" s="22">
        <f t="shared" si="22"/>
        <v>29247970.769642666</v>
      </c>
      <c r="L203" s="2">
        <f t="shared" si="23"/>
        <v>194986.47179761779</v>
      </c>
      <c r="M203" s="27">
        <f t="shared" si="21"/>
        <v>-345599.21438013314</v>
      </c>
      <c r="N203" s="22">
        <f t="shared" si="24"/>
        <v>29097358.027060151</v>
      </c>
    </row>
    <row r="204" spans="4:14" x14ac:dyDescent="0.3">
      <c r="D204" s="2">
        <v>177</v>
      </c>
      <c r="E204" s="18">
        <f t="shared" si="18"/>
        <v>32491122.565871913</v>
      </c>
      <c r="F204" s="2">
        <f t="shared" si="19"/>
        <v>216607.48377247943</v>
      </c>
      <c r="G204" s="27">
        <f t="shared" si="17"/>
        <v>-385908.10968650156</v>
      </c>
      <c r="H204" s="18">
        <f t="shared" si="20"/>
        <v>32321821.939957891</v>
      </c>
      <c r="J204" s="2">
        <v>177</v>
      </c>
      <c r="K204" s="22">
        <f t="shared" si="22"/>
        <v>29097358.027060151</v>
      </c>
      <c r="L204" s="2">
        <f t="shared" si="23"/>
        <v>193982.38684706768</v>
      </c>
      <c r="M204" s="27">
        <f t="shared" si="21"/>
        <v>-345599.21438013314</v>
      </c>
      <c r="N204" s="22">
        <f t="shared" si="24"/>
        <v>28945741.199527085</v>
      </c>
    </row>
    <row r="205" spans="4:14" x14ac:dyDescent="0.3">
      <c r="D205" s="2">
        <v>178</v>
      </c>
      <c r="E205" s="18">
        <f t="shared" si="18"/>
        <v>32321821.939957891</v>
      </c>
      <c r="F205" s="2">
        <f t="shared" si="19"/>
        <v>215478.81293305263</v>
      </c>
      <c r="G205" s="27">
        <f t="shared" si="17"/>
        <v>-385908.10968650156</v>
      </c>
      <c r="H205" s="18">
        <f t="shared" si="20"/>
        <v>32151392.643204443</v>
      </c>
      <c r="J205" s="2">
        <v>178</v>
      </c>
      <c r="K205" s="22">
        <f t="shared" si="22"/>
        <v>28945741.199527085</v>
      </c>
      <c r="L205" s="2">
        <f t="shared" si="23"/>
        <v>192971.60799684725</v>
      </c>
      <c r="M205" s="27">
        <f t="shared" si="21"/>
        <v>-345599.21438013314</v>
      </c>
      <c r="N205" s="22">
        <f t="shared" si="24"/>
        <v>28793113.593143798</v>
      </c>
    </row>
    <row r="206" spans="4:14" x14ac:dyDescent="0.3">
      <c r="D206" s="2">
        <v>179</v>
      </c>
      <c r="E206" s="18">
        <f t="shared" si="18"/>
        <v>32151392.643204443</v>
      </c>
      <c r="F206" s="2">
        <f t="shared" si="19"/>
        <v>214342.61762136297</v>
      </c>
      <c r="G206" s="27">
        <f t="shared" si="17"/>
        <v>-385908.10968650156</v>
      </c>
      <c r="H206" s="18">
        <f t="shared" si="20"/>
        <v>31979827.151139304</v>
      </c>
      <c r="J206" s="2">
        <v>179</v>
      </c>
      <c r="K206" s="22">
        <f t="shared" si="22"/>
        <v>28793113.593143798</v>
      </c>
      <c r="L206" s="2">
        <f t="shared" si="23"/>
        <v>191954.09062095868</v>
      </c>
      <c r="M206" s="27">
        <f t="shared" si="21"/>
        <v>-345599.21438013314</v>
      </c>
      <c r="N206" s="22">
        <f t="shared" si="24"/>
        <v>28639468.469384622</v>
      </c>
    </row>
    <row r="207" spans="4:14" x14ac:dyDescent="0.3">
      <c r="D207" s="2">
        <v>180</v>
      </c>
      <c r="E207" s="18">
        <f t="shared" si="18"/>
        <v>31979827.151139304</v>
      </c>
      <c r="F207" s="2">
        <f t="shared" si="19"/>
        <v>213198.84767426204</v>
      </c>
      <c r="G207" s="27">
        <f t="shared" si="17"/>
        <v>-385908.10968650156</v>
      </c>
      <c r="H207" s="18">
        <f t="shared" si="20"/>
        <v>31807117.889127064</v>
      </c>
      <c r="J207" s="2">
        <v>180</v>
      </c>
      <c r="K207" s="22">
        <f t="shared" si="22"/>
        <v>28639468.469384622</v>
      </c>
      <c r="L207" s="2">
        <f t="shared" si="23"/>
        <v>190929.78979589749</v>
      </c>
      <c r="M207" s="27">
        <f t="shared" si="21"/>
        <v>-345599.21438013314</v>
      </c>
      <c r="N207" s="22">
        <f t="shared" si="24"/>
        <v>28484799.044800386</v>
      </c>
    </row>
    <row r="208" spans="4:14" x14ac:dyDescent="0.3">
      <c r="D208" s="2">
        <v>181</v>
      </c>
      <c r="E208" s="18">
        <f t="shared" si="18"/>
        <v>31807117.889127064</v>
      </c>
      <c r="F208" s="2">
        <f t="shared" si="19"/>
        <v>212047.45259418045</v>
      </c>
      <c r="G208" s="27">
        <f t="shared" si="17"/>
        <v>-385908.10968650156</v>
      </c>
      <c r="H208" s="18">
        <f t="shared" si="20"/>
        <v>31633257.232034743</v>
      </c>
      <c r="J208" s="2">
        <v>181</v>
      </c>
      <c r="K208" s="22">
        <f t="shared" si="22"/>
        <v>28484799.044800386</v>
      </c>
      <c r="L208" s="2">
        <f t="shared" si="23"/>
        <v>189898.66029866925</v>
      </c>
      <c r="M208" s="27">
        <f t="shared" si="21"/>
        <v>-345599.21438013314</v>
      </c>
      <c r="N208" s="22">
        <f t="shared" si="24"/>
        <v>28329098.49071892</v>
      </c>
    </row>
    <row r="209" spans="4:14" x14ac:dyDescent="0.3">
      <c r="D209" s="2">
        <v>182</v>
      </c>
      <c r="E209" s="18">
        <f t="shared" si="18"/>
        <v>31633257.232034743</v>
      </c>
      <c r="F209" s="2">
        <f t="shared" si="19"/>
        <v>210888.38154689831</v>
      </c>
      <c r="G209" s="27">
        <f t="shared" si="17"/>
        <v>-385908.10968650156</v>
      </c>
      <c r="H209" s="18">
        <f t="shared" si="20"/>
        <v>31458237.503895141</v>
      </c>
      <c r="J209" s="2">
        <v>182</v>
      </c>
      <c r="K209" s="22">
        <f t="shared" si="22"/>
        <v>28329098.49071892</v>
      </c>
      <c r="L209" s="2">
        <f t="shared" si="23"/>
        <v>188860.65660479281</v>
      </c>
      <c r="M209" s="27">
        <f t="shared" si="21"/>
        <v>-345599.21438013314</v>
      </c>
      <c r="N209" s="22">
        <f t="shared" si="24"/>
        <v>28172359.932943579</v>
      </c>
    </row>
    <row r="210" spans="4:14" x14ac:dyDescent="0.3">
      <c r="D210" s="2">
        <v>183</v>
      </c>
      <c r="E210" s="18">
        <f t="shared" si="18"/>
        <v>31458237.503895141</v>
      </c>
      <c r="F210" s="2">
        <f t="shared" si="19"/>
        <v>209721.58335930094</v>
      </c>
      <c r="G210" s="27">
        <f t="shared" si="17"/>
        <v>-385908.10968650156</v>
      </c>
      <c r="H210" s="18">
        <f t="shared" si="20"/>
        <v>31282050.977567941</v>
      </c>
      <c r="J210" s="2">
        <v>183</v>
      </c>
      <c r="K210" s="22">
        <f t="shared" si="22"/>
        <v>28172359.932943579</v>
      </c>
      <c r="L210" s="2">
        <f t="shared" si="23"/>
        <v>187815.73288629053</v>
      </c>
      <c r="M210" s="27">
        <f t="shared" si="21"/>
        <v>-345599.21438013314</v>
      </c>
      <c r="N210" s="22">
        <f t="shared" si="24"/>
        <v>28014576.451449737</v>
      </c>
    </row>
    <row r="211" spans="4:14" x14ac:dyDescent="0.3">
      <c r="D211" s="2">
        <v>184</v>
      </c>
      <c r="E211" s="18">
        <f t="shared" si="18"/>
        <v>31282050.977567941</v>
      </c>
      <c r="F211" s="2">
        <f t="shared" si="19"/>
        <v>208547.00651711962</v>
      </c>
      <c r="G211" s="27">
        <f t="shared" si="17"/>
        <v>-385908.10968650156</v>
      </c>
      <c r="H211" s="18">
        <f t="shared" si="20"/>
        <v>31104689.874398559</v>
      </c>
      <c r="J211" s="2">
        <v>184</v>
      </c>
      <c r="K211" s="22">
        <f t="shared" si="22"/>
        <v>28014576.451449737</v>
      </c>
      <c r="L211" s="2">
        <f t="shared" si="23"/>
        <v>186763.84300966494</v>
      </c>
      <c r="M211" s="27">
        <f t="shared" si="21"/>
        <v>-345599.21438013314</v>
      </c>
      <c r="N211" s="22">
        <f t="shared" si="24"/>
        <v>27855741.080079269</v>
      </c>
    </row>
    <row r="212" spans="4:14" x14ac:dyDescent="0.3">
      <c r="D212" s="2">
        <v>185</v>
      </c>
      <c r="E212" s="18">
        <f t="shared" si="18"/>
        <v>31104689.874398559</v>
      </c>
      <c r="F212" s="2">
        <f t="shared" si="19"/>
        <v>207364.59916265708</v>
      </c>
      <c r="G212" s="27">
        <f t="shared" si="17"/>
        <v>-385908.10968650156</v>
      </c>
      <c r="H212" s="18">
        <f t="shared" si="20"/>
        <v>30926146.363874715</v>
      </c>
      <c r="J212" s="2">
        <v>185</v>
      </c>
      <c r="K212" s="22">
        <f t="shared" si="22"/>
        <v>27855741.080079269</v>
      </c>
      <c r="L212" s="2">
        <f t="shared" si="23"/>
        <v>185704.94053386181</v>
      </c>
      <c r="M212" s="27">
        <f t="shared" si="21"/>
        <v>-345599.21438013314</v>
      </c>
      <c r="N212" s="22">
        <f t="shared" si="24"/>
        <v>27695846.806232996</v>
      </c>
    </row>
    <row r="213" spans="4:14" x14ac:dyDescent="0.3">
      <c r="D213" s="2">
        <v>186</v>
      </c>
      <c r="E213" s="18">
        <f t="shared" si="18"/>
        <v>30926146.363874715</v>
      </c>
      <c r="F213" s="2">
        <f t="shared" si="19"/>
        <v>206174.30909249812</v>
      </c>
      <c r="G213" s="27">
        <f t="shared" si="17"/>
        <v>-385908.10968650156</v>
      </c>
      <c r="H213" s="18">
        <f t="shared" si="20"/>
        <v>30746412.563280713</v>
      </c>
      <c r="J213" s="2">
        <v>186</v>
      </c>
      <c r="K213" s="22">
        <f t="shared" si="22"/>
        <v>27695846.806232996</v>
      </c>
      <c r="L213" s="2">
        <f t="shared" si="23"/>
        <v>184638.97870821998</v>
      </c>
      <c r="M213" s="27">
        <f t="shared" si="21"/>
        <v>-345599.21438013314</v>
      </c>
      <c r="N213" s="22">
        <f t="shared" si="24"/>
        <v>27534886.570561081</v>
      </c>
    </row>
    <row r="214" spans="4:14" x14ac:dyDescent="0.3">
      <c r="D214" s="2">
        <v>187</v>
      </c>
      <c r="E214" s="18">
        <f t="shared" si="18"/>
        <v>30746412.563280713</v>
      </c>
      <c r="F214" s="2">
        <f t="shared" si="19"/>
        <v>204976.08375520477</v>
      </c>
      <c r="G214" s="27">
        <f t="shared" si="17"/>
        <v>-385908.10968650156</v>
      </c>
      <c r="H214" s="18">
        <f t="shared" si="20"/>
        <v>30565480.537349418</v>
      </c>
      <c r="J214" s="2">
        <v>187</v>
      </c>
      <c r="K214" s="22">
        <f t="shared" si="22"/>
        <v>27534886.570561081</v>
      </c>
      <c r="L214" s="2">
        <f t="shared" si="23"/>
        <v>183565.91047040722</v>
      </c>
      <c r="M214" s="27">
        <f t="shared" si="21"/>
        <v>-345599.21438013314</v>
      </c>
      <c r="N214" s="22">
        <f t="shared" si="24"/>
        <v>27372853.266651355</v>
      </c>
    </row>
    <row r="215" spans="4:14" x14ac:dyDescent="0.3">
      <c r="D215" s="2">
        <v>188</v>
      </c>
      <c r="E215" s="18">
        <f t="shared" si="18"/>
        <v>30565480.537349418</v>
      </c>
      <c r="F215" s="2">
        <f t="shared" si="19"/>
        <v>203769.87024899613</v>
      </c>
      <c r="G215" s="27">
        <f t="shared" si="17"/>
        <v>-385908.10968650156</v>
      </c>
      <c r="H215" s="18">
        <f t="shared" si="20"/>
        <v>30383342.297911912</v>
      </c>
      <c r="J215" s="2">
        <v>188</v>
      </c>
      <c r="K215" s="22">
        <f t="shared" si="22"/>
        <v>27372853.266651355</v>
      </c>
      <c r="L215" s="2">
        <f t="shared" si="23"/>
        <v>182485.68844434238</v>
      </c>
      <c r="M215" s="27">
        <f t="shared" si="21"/>
        <v>-345599.21438013314</v>
      </c>
      <c r="N215" s="22">
        <f t="shared" si="24"/>
        <v>27209739.740715563</v>
      </c>
    </row>
    <row r="216" spans="4:14" x14ac:dyDescent="0.3">
      <c r="D216" s="2">
        <v>189</v>
      </c>
      <c r="E216" s="18">
        <f t="shared" si="18"/>
        <v>30383342.297911912</v>
      </c>
      <c r="F216" s="2">
        <f t="shared" si="19"/>
        <v>202555.61531941275</v>
      </c>
      <c r="G216" s="27">
        <f t="shared" si="17"/>
        <v>-385908.10968650156</v>
      </c>
      <c r="H216" s="18">
        <f t="shared" si="20"/>
        <v>30199989.803544823</v>
      </c>
      <c r="J216" s="2">
        <v>189</v>
      </c>
      <c r="K216" s="22">
        <f t="shared" si="22"/>
        <v>27209739.740715563</v>
      </c>
      <c r="L216" s="2">
        <f t="shared" si="23"/>
        <v>181398.26493810376</v>
      </c>
      <c r="M216" s="27">
        <f t="shared" si="21"/>
        <v>-345599.21438013314</v>
      </c>
      <c r="N216" s="22">
        <f t="shared" si="24"/>
        <v>27045538.791273534</v>
      </c>
    </row>
    <row r="217" spans="4:14" x14ac:dyDescent="0.3">
      <c r="D217" s="2">
        <v>190</v>
      </c>
      <c r="E217" s="18">
        <f t="shared" si="18"/>
        <v>30199989.803544823</v>
      </c>
      <c r="F217" s="2">
        <f t="shared" si="19"/>
        <v>201333.26535696551</v>
      </c>
      <c r="G217" s="27">
        <f t="shared" si="17"/>
        <v>-385908.10968650156</v>
      </c>
      <c r="H217" s="18">
        <f t="shared" si="20"/>
        <v>30015414.959215287</v>
      </c>
      <c r="J217" s="2">
        <v>190</v>
      </c>
      <c r="K217" s="22">
        <f t="shared" si="22"/>
        <v>27045538.791273534</v>
      </c>
      <c r="L217" s="2">
        <f t="shared" si="23"/>
        <v>180303.59194182357</v>
      </c>
      <c r="M217" s="27">
        <f t="shared" si="21"/>
        <v>-345599.21438013314</v>
      </c>
      <c r="N217" s="22">
        <f t="shared" si="24"/>
        <v>26880243.168835223</v>
      </c>
    </row>
    <row r="218" spans="4:14" x14ac:dyDescent="0.3">
      <c r="D218" s="2">
        <v>191</v>
      </c>
      <c r="E218" s="18">
        <f t="shared" si="18"/>
        <v>30015414.959215287</v>
      </c>
      <c r="F218" s="2">
        <f t="shared" si="19"/>
        <v>200102.76639476858</v>
      </c>
      <c r="G218" s="27">
        <f t="shared" si="17"/>
        <v>-385908.10968650156</v>
      </c>
      <c r="H218" s="18">
        <f t="shared" si="20"/>
        <v>29829609.615923554</v>
      </c>
      <c r="J218" s="2">
        <v>191</v>
      </c>
      <c r="K218" s="22">
        <f t="shared" si="22"/>
        <v>26880243.168835223</v>
      </c>
      <c r="L218" s="2">
        <f t="shared" si="23"/>
        <v>179201.62112556817</v>
      </c>
      <c r="M218" s="27">
        <f t="shared" si="21"/>
        <v>-345599.21438013314</v>
      </c>
      <c r="N218" s="22">
        <f t="shared" si="24"/>
        <v>26713845.575580657</v>
      </c>
    </row>
    <row r="219" spans="4:14" x14ac:dyDescent="0.3">
      <c r="D219" s="2">
        <v>192</v>
      </c>
      <c r="E219" s="18">
        <f t="shared" si="18"/>
        <v>29829609.615923554</v>
      </c>
      <c r="F219" s="2">
        <f t="shared" si="19"/>
        <v>198864.06410615705</v>
      </c>
      <c r="G219" s="27">
        <f t="shared" si="17"/>
        <v>-385908.10968650156</v>
      </c>
      <c r="H219" s="18">
        <f t="shared" si="20"/>
        <v>29642565.570343211</v>
      </c>
      <c r="J219" s="2">
        <v>192</v>
      </c>
      <c r="K219" s="22">
        <f t="shared" si="22"/>
        <v>26713845.575580657</v>
      </c>
      <c r="L219" s="2">
        <f t="shared" si="23"/>
        <v>178092.30383720438</v>
      </c>
      <c r="M219" s="27">
        <f t="shared" si="21"/>
        <v>-345599.21438013314</v>
      </c>
      <c r="N219" s="22">
        <f t="shared" si="24"/>
        <v>26546338.665037729</v>
      </c>
    </row>
    <row r="220" spans="4:14" x14ac:dyDescent="0.3">
      <c r="D220" s="2">
        <v>193</v>
      </c>
      <c r="E220" s="18">
        <f t="shared" si="18"/>
        <v>29642565.570343211</v>
      </c>
      <c r="F220" s="2">
        <f t="shared" si="19"/>
        <v>197617.1038022881</v>
      </c>
      <c r="G220" s="27">
        <f t="shared" si="17"/>
        <v>-385908.10968650156</v>
      </c>
      <c r="H220" s="18">
        <f t="shared" si="20"/>
        <v>29454274.564459</v>
      </c>
      <c r="J220" s="2">
        <v>193</v>
      </c>
      <c r="K220" s="22">
        <f t="shared" si="22"/>
        <v>26546338.665037729</v>
      </c>
      <c r="L220" s="2">
        <f t="shared" si="23"/>
        <v>176975.59110025153</v>
      </c>
      <c r="M220" s="27">
        <f t="shared" si="21"/>
        <v>-345599.21438013314</v>
      </c>
      <c r="N220" s="22">
        <f t="shared" si="24"/>
        <v>26377715.041757848</v>
      </c>
    </row>
    <row r="221" spans="4:14" x14ac:dyDescent="0.3">
      <c r="D221" s="2">
        <v>194</v>
      </c>
      <c r="E221" s="18">
        <f t="shared" si="18"/>
        <v>29454274.564459</v>
      </c>
      <c r="F221" s="2">
        <f t="shared" si="19"/>
        <v>196361.83042972669</v>
      </c>
      <c r="G221" s="27">
        <f t="shared" ref="G221:G284" si="25">$D$22</f>
        <v>-385908.10968650156</v>
      </c>
      <c r="H221" s="18">
        <f t="shared" si="20"/>
        <v>29264728.285202224</v>
      </c>
      <c r="J221" s="2">
        <v>194</v>
      </c>
      <c r="K221" s="22">
        <f t="shared" si="22"/>
        <v>26377715.041757848</v>
      </c>
      <c r="L221" s="2">
        <f t="shared" si="23"/>
        <v>175851.433611719</v>
      </c>
      <c r="M221" s="27">
        <f t="shared" si="21"/>
        <v>-345599.21438013314</v>
      </c>
      <c r="N221" s="22">
        <f t="shared" si="24"/>
        <v>26207967.260989435</v>
      </c>
    </row>
    <row r="222" spans="4:14" x14ac:dyDescent="0.3">
      <c r="D222" s="2">
        <v>195</v>
      </c>
      <c r="E222" s="18">
        <f t="shared" ref="E222:E285" si="26">H221</f>
        <v>29264728.285202224</v>
      </c>
      <c r="F222" s="2">
        <f t="shared" ref="F222:F285" si="27">$D$7*E222</f>
        <v>195098.18856801483</v>
      </c>
      <c r="G222" s="27">
        <f t="shared" si="25"/>
        <v>-385908.10968650156</v>
      </c>
      <c r="H222" s="18">
        <f t="shared" ref="H222:H285" si="28">SUM(E222:G222)</f>
        <v>29073918.364083737</v>
      </c>
      <c r="J222" s="2">
        <v>195</v>
      </c>
      <c r="K222" s="22">
        <f t="shared" si="22"/>
        <v>26207967.260989435</v>
      </c>
      <c r="L222" s="2">
        <f t="shared" si="23"/>
        <v>174719.78173992957</v>
      </c>
      <c r="M222" s="27">
        <f t="shared" si="21"/>
        <v>-345599.21438013314</v>
      </c>
      <c r="N222" s="22">
        <f t="shared" si="24"/>
        <v>26037087.828349229</v>
      </c>
    </row>
    <row r="223" spans="4:14" x14ac:dyDescent="0.3">
      <c r="D223" s="2">
        <v>196</v>
      </c>
      <c r="E223" s="18">
        <f t="shared" si="26"/>
        <v>29073918.364083737</v>
      </c>
      <c r="F223" s="2">
        <f t="shared" si="27"/>
        <v>193826.12242722494</v>
      </c>
      <c r="G223" s="27">
        <f t="shared" si="25"/>
        <v>-385908.10968650156</v>
      </c>
      <c r="H223" s="18">
        <f t="shared" si="28"/>
        <v>28881836.376824461</v>
      </c>
      <c r="J223" s="2">
        <v>196</v>
      </c>
      <c r="K223" s="22">
        <f t="shared" si="22"/>
        <v>26037087.828349229</v>
      </c>
      <c r="L223" s="2">
        <f t="shared" si="23"/>
        <v>173580.58552232821</v>
      </c>
      <c r="M223" s="27">
        <f t="shared" si="21"/>
        <v>-345599.21438013314</v>
      </c>
      <c r="N223" s="22">
        <f t="shared" si="24"/>
        <v>25865069.199491423</v>
      </c>
    </row>
    <row r="224" spans="4:14" x14ac:dyDescent="0.3">
      <c r="D224" s="2">
        <v>197</v>
      </c>
      <c r="E224" s="18">
        <f t="shared" si="26"/>
        <v>28881836.376824461</v>
      </c>
      <c r="F224" s="2">
        <f t="shared" si="27"/>
        <v>192545.57584549641</v>
      </c>
      <c r="G224" s="27">
        <f t="shared" si="25"/>
        <v>-385908.10968650156</v>
      </c>
      <c r="H224" s="18">
        <f t="shared" si="28"/>
        <v>28688473.842983454</v>
      </c>
      <c r="J224" s="2">
        <v>197</v>
      </c>
      <c r="K224" s="22">
        <f t="shared" si="22"/>
        <v>25865069.199491423</v>
      </c>
      <c r="L224" s="2">
        <f t="shared" si="23"/>
        <v>172433.79466327617</v>
      </c>
      <c r="M224" s="27">
        <f t="shared" si="21"/>
        <v>-345599.21438013314</v>
      </c>
      <c r="N224" s="22">
        <f t="shared" si="24"/>
        <v>25691903.779774565</v>
      </c>
    </row>
    <row r="225" spans="4:14" x14ac:dyDescent="0.3">
      <c r="D225" s="2">
        <v>198</v>
      </c>
      <c r="E225" s="18">
        <f t="shared" si="26"/>
        <v>28688473.842983454</v>
      </c>
      <c r="F225" s="2">
        <f t="shared" si="27"/>
        <v>191256.49228655637</v>
      </c>
      <c r="G225" s="27">
        <f t="shared" si="25"/>
        <v>-385908.10968650156</v>
      </c>
      <c r="H225" s="18">
        <f t="shared" si="28"/>
        <v>28493822.225583509</v>
      </c>
      <c r="J225" s="2">
        <v>198</v>
      </c>
      <c r="K225" s="22">
        <f t="shared" si="22"/>
        <v>25691903.779774565</v>
      </c>
      <c r="L225" s="2">
        <f t="shared" si="23"/>
        <v>171279.35853183045</v>
      </c>
      <c r="M225" s="27">
        <f t="shared" si="21"/>
        <v>-345599.21438013314</v>
      </c>
      <c r="N225" s="22">
        <f t="shared" si="24"/>
        <v>25517583.92392626</v>
      </c>
    </row>
    <row r="226" spans="4:14" x14ac:dyDescent="0.3">
      <c r="D226" s="2">
        <v>199</v>
      </c>
      <c r="E226" s="18">
        <f t="shared" si="26"/>
        <v>28493822.225583509</v>
      </c>
      <c r="F226" s="2">
        <f t="shared" si="27"/>
        <v>189958.81483722341</v>
      </c>
      <c r="G226" s="27">
        <f t="shared" si="25"/>
        <v>-385908.10968650156</v>
      </c>
      <c r="H226" s="18">
        <f t="shared" si="28"/>
        <v>28297872.930734232</v>
      </c>
      <c r="J226" s="2">
        <v>199</v>
      </c>
      <c r="K226" s="22">
        <f t="shared" si="22"/>
        <v>25517583.92392626</v>
      </c>
      <c r="L226" s="2">
        <f t="shared" si="23"/>
        <v>170117.22615950843</v>
      </c>
      <c r="M226" s="27">
        <f t="shared" si="21"/>
        <v>-345599.21438013314</v>
      </c>
      <c r="N226" s="22">
        <f t="shared" si="24"/>
        <v>25342101.935705636</v>
      </c>
    </row>
    <row r="227" spans="4:14" x14ac:dyDescent="0.3">
      <c r="D227" s="2">
        <v>200</v>
      </c>
      <c r="E227" s="18">
        <f t="shared" si="26"/>
        <v>28297872.930734232</v>
      </c>
      <c r="F227" s="2">
        <f t="shared" si="27"/>
        <v>188652.4862048949</v>
      </c>
      <c r="G227" s="27">
        <f t="shared" si="25"/>
        <v>-385908.10968650156</v>
      </c>
      <c r="H227" s="18">
        <f t="shared" si="28"/>
        <v>28100617.307252627</v>
      </c>
      <c r="J227" s="2">
        <v>200</v>
      </c>
      <c r="K227" s="22">
        <f t="shared" si="22"/>
        <v>25342101.935705636</v>
      </c>
      <c r="L227" s="2">
        <f t="shared" si="23"/>
        <v>168947.34623803757</v>
      </c>
      <c r="M227" s="27">
        <f t="shared" si="21"/>
        <v>-345599.21438013314</v>
      </c>
      <c r="N227" s="22">
        <f t="shared" si="24"/>
        <v>25165450.067563538</v>
      </c>
    </row>
    <row r="228" spans="4:14" x14ac:dyDescent="0.3">
      <c r="D228" s="2">
        <v>201</v>
      </c>
      <c r="E228" s="18">
        <f t="shared" si="26"/>
        <v>28100617.307252627</v>
      </c>
      <c r="F228" s="2">
        <f t="shared" si="27"/>
        <v>187337.44871501753</v>
      </c>
      <c r="G228" s="27">
        <f t="shared" si="25"/>
        <v>-385908.10968650156</v>
      </c>
      <c r="H228" s="18">
        <f t="shared" si="28"/>
        <v>27902046.646281142</v>
      </c>
      <c r="J228" s="2">
        <v>201</v>
      </c>
      <c r="K228" s="22">
        <f t="shared" si="22"/>
        <v>25165450.067563538</v>
      </c>
      <c r="L228" s="2">
        <f t="shared" si="23"/>
        <v>167769.66711709026</v>
      </c>
      <c r="M228" s="27">
        <f t="shared" si="21"/>
        <v>-345599.21438013314</v>
      </c>
      <c r="N228" s="22">
        <f t="shared" si="24"/>
        <v>24987620.520300493</v>
      </c>
    </row>
    <row r="229" spans="4:14" x14ac:dyDescent="0.3">
      <c r="D229" s="2">
        <v>202</v>
      </c>
      <c r="E229" s="18">
        <f t="shared" si="26"/>
        <v>27902046.646281142</v>
      </c>
      <c r="F229" s="2">
        <f t="shared" si="27"/>
        <v>186013.64430854097</v>
      </c>
      <c r="G229" s="27">
        <f t="shared" si="25"/>
        <v>-385908.10968650156</v>
      </c>
      <c r="H229" s="18">
        <f t="shared" si="28"/>
        <v>27702152.180903181</v>
      </c>
      <c r="J229" s="2">
        <v>202</v>
      </c>
      <c r="K229" s="22">
        <f t="shared" si="22"/>
        <v>24987620.520300493</v>
      </c>
      <c r="L229" s="2">
        <f t="shared" si="23"/>
        <v>166584.13680200328</v>
      </c>
      <c r="M229" s="27">
        <f t="shared" si="21"/>
        <v>-345599.21438013314</v>
      </c>
      <c r="N229" s="22">
        <f t="shared" si="24"/>
        <v>24808605.442722362</v>
      </c>
    </row>
    <row r="230" spans="4:14" x14ac:dyDescent="0.3">
      <c r="D230" s="2">
        <v>203</v>
      </c>
      <c r="E230" s="18">
        <f t="shared" si="26"/>
        <v>27702152.180903181</v>
      </c>
      <c r="F230" s="2">
        <f t="shared" si="27"/>
        <v>184681.01453935457</v>
      </c>
      <c r="G230" s="27">
        <f t="shared" si="25"/>
        <v>-385908.10968650156</v>
      </c>
      <c r="H230" s="18">
        <f t="shared" si="28"/>
        <v>27500925.085756034</v>
      </c>
      <c r="J230" s="2">
        <v>203</v>
      </c>
      <c r="K230" s="22">
        <f t="shared" si="22"/>
        <v>24808605.442722362</v>
      </c>
      <c r="L230" s="2">
        <f t="shared" si="23"/>
        <v>165390.70295148241</v>
      </c>
      <c r="M230" s="27">
        <f t="shared" si="21"/>
        <v>-345599.21438013314</v>
      </c>
      <c r="N230" s="22">
        <f t="shared" si="24"/>
        <v>24628396.931293711</v>
      </c>
    </row>
    <row r="231" spans="4:14" x14ac:dyDescent="0.3">
      <c r="D231" s="2">
        <v>204</v>
      </c>
      <c r="E231" s="18">
        <f t="shared" si="26"/>
        <v>27500925.085756034</v>
      </c>
      <c r="F231" s="2">
        <f t="shared" si="27"/>
        <v>183339.50057170691</v>
      </c>
      <c r="G231" s="27">
        <f t="shared" si="25"/>
        <v>-385908.10968650156</v>
      </c>
      <c r="H231" s="18">
        <f t="shared" si="28"/>
        <v>27298356.476641238</v>
      </c>
      <c r="J231" s="2">
        <v>204</v>
      </c>
      <c r="K231" s="22">
        <f t="shared" si="22"/>
        <v>24628396.931293711</v>
      </c>
      <c r="L231" s="2">
        <f t="shared" si="23"/>
        <v>164189.31287529142</v>
      </c>
      <c r="M231" s="27">
        <f t="shared" si="21"/>
        <v>-345599.21438013314</v>
      </c>
      <c r="N231" s="22">
        <f t="shared" si="24"/>
        <v>24446987.02978887</v>
      </c>
    </row>
    <row r="232" spans="4:14" x14ac:dyDescent="0.3">
      <c r="D232" s="2">
        <v>205</v>
      </c>
      <c r="E232" s="18">
        <f t="shared" si="26"/>
        <v>27298356.476641238</v>
      </c>
      <c r="F232" s="2">
        <f t="shared" si="27"/>
        <v>181989.04317760826</v>
      </c>
      <c r="G232" s="27">
        <f t="shared" si="25"/>
        <v>-385908.10968650156</v>
      </c>
      <c r="H232" s="18">
        <f t="shared" si="28"/>
        <v>27094437.410132345</v>
      </c>
      <c r="J232" s="2">
        <v>205</v>
      </c>
      <c r="K232" s="22">
        <f t="shared" si="22"/>
        <v>24446987.02978887</v>
      </c>
      <c r="L232" s="2">
        <f t="shared" si="23"/>
        <v>162979.91353192582</v>
      </c>
      <c r="M232" s="27">
        <f t="shared" si="21"/>
        <v>-345599.21438013314</v>
      </c>
      <c r="N232" s="22">
        <f t="shared" si="24"/>
        <v>24264367.728940662</v>
      </c>
    </row>
    <row r="233" spans="4:14" x14ac:dyDescent="0.3">
      <c r="D233" s="2">
        <v>206</v>
      </c>
      <c r="E233" s="18">
        <f t="shared" si="26"/>
        <v>27094437.410132345</v>
      </c>
      <c r="F233" s="2">
        <f t="shared" si="27"/>
        <v>180629.58273421566</v>
      </c>
      <c r="G233" s="27">
        <f t="shared" si="25"/>
        <v>-385908.10968650156</v>
      </c>
      <c r="H233" s="18">
        <f t="shared" si="28"/>
        <v>26889158.883180059</v>
      </c>
      <c r="J233" s="2">
        <v>206</v>
      </c>
      <c r="K233" s="22">
        <f t="shared" si="22"/>
        <v>24264367.728940662</v>
      </c>
      <c r="L233" s="2">
        <f t="shared" si="23"/>
        <v>161762.45152627109</v>
      </c>
      <c r="M233" s="27">
        <f t="shared" si="21"/>
        <v>-345599.21438013314</v>
      </c>
      <c r="N233" s="22">
        <f t="shared" si="24"/>
        <v>24080530.966086797</v>
      </c>
    </row>
    <row r="234" spans="4:14" x14ac:dyDescent="0.3">
      <c r="D234" s="2">
        <v>207</v>
      </c>
      <c r="E234" s="18">
        <f t="shared" si="26"/>
        <v>26889158.883180059</v>
      </c>
      <c r="F234" s="2">
        <f t="shared" si="27"/>
        <v>179261.05922120041</v>
      </c>
      <c r="G234" s="27">
        <f t="shared" si="25"/>
        <v>-385908.10968650156</v>
      </c>
      <c r="H234" s="18">
        <f t="shared" si="28"/>
        <v>26682511.832714759</v>
      </c>
      <c r="J234" s="2">
        <v>207</v>
      </c>
      <c r="K234" s="22">
        <f t="shared" si="22"/>
        <v>24080530.966086797</v>
      </c>
      <c r="L234" s="2">
        <f t="shared" si="23"/>
        <v>160536.87310724534</v>
      </c>
      <c r="M234" s="27">
        <f t="shared" si="21"/>
        <v>-345599.21438013314</v>
      </c>
      <c r="N234" s="22">
        <f t="shared" si="24"/>
        <v>23895468.624813911</v>
      </c>
    </row>
    <row r="235" spans="4:14" x14ac:dyDescent="0.3">
      <c r="D235" s="2">
        <v>208</v>
      </c>
      <c r="E235" s="18">
        <f t="shared" si="26"/>
        <v>26682511.832714759</v>
      </c>
      <c r="F235" s="2">
        <f t="shared" si="27"/>
        <v>177883.41221809841</v>
      </c>
      <c r="G235" s="27">
        <f t="shared" si="25"/>
        <v>-385908.10968650156</v>
      </c>
      <c r="H235" s="18">
        <f t="shared" si="28"/>
        <v>26474487.135246355</v>
      </c>
      <c r="J235" s="2">
        <v>208</v>
      </c>
      <c r="K235" s="22">
        <f t="shared" si="22"/>
        <v>23895468.624813911</v>
      </c>
      <c r="L235" s="2">
        <f t="shared" si="23"/>
        <v>159303.12416542607</v>
      </c>
      <c r="M235" s="27">
        <f t="shared" si="21"/>
        <v>-345599.21438013314</v>
      </c>
      <c r="N235" s="22">
        <f t="shared" si="24"/>
        <v>23709172.534599204</v>
      </c>
    </row>
    <row r="236" spans="4:14" x14ac:dyDescent="0.3">
      <c r="D236" s="2">
        <v>209</v>
      </c>
      <c r="E236" s="18">
        <f t="shared" si="26"/>
        <v>26474487.135246355</v>
      </c>
      <c r="F236" s="2">
        <f t="shared" si="27"/>
        <v>176496.58090164239</v>
      </c>
      <c r="G236" s="27">
        <f t="shared" si="25"/>
        <v>-385908.10968650156</v>
      </c>
      <c r="H236" s="18">
        <f t="shared" si="28"/>
        <v>26265075.606461495</v>
      </c>
      <c r="J236" s="2">
        <v>209</v>
      </c>
      <c r="K236" s="22">
        <f t="shared" si="22"/>
        <v>23709172.534599204</v>
      </c>
      <c r="L236" s="2">
        <f t="shared" si="23"/>
        <v>158061.15023066135</v>
      </c>
      <c r="M236" s="27">
        <f t="shared" si="21"/>
        <v>-345599.21438013314</v>
      </c>
      <c r="N236" s="22">
        <f t="shared" si="24"/>
        <v>23521634.470449731</v>
      </c>
    </row>
    <row r="237" spans="4:14" x14ac:dyDescent="0.3">
      <c r="D237" s="2">
        <v>210</v>
      </c>
      <c r="E237" s="18">
        <f t="shared" si="26"/>
        <v>26265075.606461495</v>
      </c>
      <c r="F237" s="2">
        <f t="shared" si="27"/>
        <v>175100.50404307665</v>
      </c>
      <c r="G237" s="27">
        <f t="shared" si="25"/>
        <v>-385908.10968650156</v>
      </c>
      <c r="H237" s="18">
        <f t="shared" si="28"/>
        <v>26054268.00081807</v>
      </c>
      <c r="J237" s="2">
        <v>210</v>
      </c>
      <c r="K237" s="22">
        <f t="shared" si="22"/>
        <v>23521634.470449731</v>
      </c>
      <c r="L237" s="2">
        <f t="shared" si="23"/>
        <v>156810.89646966488</v>
      </c>
      <c r="M237" s="27">
        <f t="shared" si="21"/>
        <v>-345599.21438013314</v>
      </c>
      <c r="N237" s="22">
        <f t="shared" si="24"/>
        <v>23332846.152539261</v>
      </c>
    </row>
    <row r="238" spans="4:14" x14ac:dyDescent="0.3">
      <c r="D238" s="2">
        <v>211</v>
      </c>
      <c r="E238" s="18">
        <f t="shared" si="26"/>
        <v>26054268.00081807</v>
      </c>
      <c r="F238" s="2">
        <f t="shared" si="27"/>
        <v>173695.12000545382</v>
      </c>
      <c r="G238" s="27">
        <f t="shared" si="25"/>
        <v>-385908.10968650156</v>
      </c>
      <c r="H238" s="18">
        <f t="shared" si="28"/>
        <v>25842055.011137024</v>
      </c>
      <c r="J238" s="2">
        <v>211</v>
      </c>
      <c r="K238" s="22">
        <f t="shared" si="22"/>
        <v>23332846.152539261</v>
      </c>
      <c r="L238" s="2">
        <f t="shared" si="23"/>
        <v>155552.30768359508</v>
      </c>
      <c r="M238" s="27">
        <f t="shared" si="21"/>
        <v>-345599.21438013314</v>
      </c>
      <c r="N238" s="22">
        <f t="shared" si="24"/>
        <v>23142799.245842721</v>
      </c>
    </row>
    <row r="239" spans="4:14" x14ac:dyDescent="0.3">
      <c r="D239" s="2">
        <v>212</v>
      </c>
      <c r="E239" s="18">
        <f t="shared" si="26"/>
        <v>25842055.011137024</v>
      </c>
      <c r="F239" s="2">
        <f t="shared" si="27"/>
        <v>172280.36674091351</v>
      </c>
      <c r="G239" s="27">
        <f t="shared" si="25"/>
        <v>-385908.10968650156</v>
      </c>
      <c r="H239" s="18">
        <f t="shared" si="28"/>
        <v>25628427.268191434</v>
      </c>
      <c r="J239" s="2">
        <v>212</v>
      </c>
      <c r="K239" s="22">
        <f t="shared" si="22"/>
        <v>23142799.245842721</v>
      </c>
      <c r="L239" s="2">
        <f t="shared" si="23"/>
        <v>154285.32830561814</v>
      </c>
      <c r="M239" s="27">
        <f t="shared" si="21"/>
        <v>-345599.21438013314</v>
      </c>
      <c r="N239" s="22">
        <f t="shared" si="24"/>
        <v>22951485.359768204</v>
      </c>
    </row>
    <row r="240" spans="4:14" x14ac:dyDescent="0.3">
      <c r="D240" s="2">
        <v>213</v>
      </c>
      <c r="E240" s="18">
        <f t="shared" si="26"/>
        <v>25628427.268191434</v>
      </c>
      <c r="F240" s="2">
        <f t="shared" si="27"/>
        <v>170856.18178794291</v>
      </c>
      <c r="G240" s="27">
        <f t="shared" si="25"/>
        <v>-385908.10968650156</v>
      </c>
      <c r="H240" s="18">
        <f t="shared" si="28"/>
        <v>25413375.340292875</v>
      </c>
      <c r="J240" s="2">
        <v>213</v>
      </c>
      <c r="K240" s="22">
        <f t="shared" si="22"/>
        <v>22951485.359768204</v>
      </c>
      <c r="L240" s="2">
        <f t="shared" si="23"/>
        <v>153009.90239845469</v>
      </c>
      <c r="M240" s="27">
        <f t="shared" si="21"/>
        <v>-345599.21438013314</v>
      </c>
      <c r="N240" s="22">
        <f t="shared" si="24"/>
        <v>22758896.047786526</v>
      </c>
    </row>
    <row r="241" spans="4:14" x14ac:dyDescent="0.3">
      <c r="D241" s="2">
        <v>214</v>
      </c>
      <c r="E241" s="18">
        <f t="shared" si="26"/>
        <v>25413375.340292875</v>
      </c>
      <c r="F241" s="2">
        <f t="shared" si="27"/>
        <v>169422.50226861917</v>
      </c>
      <c r="G241" s="27">
        <f t="shared" si="25"/>
        <v>-385908.10968650156</v>
      </c>
      <c r="H241" s="18">
        <f t="shared" si="28"/>
        <v>25196889.732874993</v>
      </c>
      <c r="J241" s="2">
        <v>214</v>
      </c>
      <c r="K241" s="22">
        <f t="shared" si="22"/>
        <v>22758896.047786526</v>
      </c>
      <c r="L241" s="2">
        <f t="shared" si="23"/>
        <v>151725.97365191017</v>
      </c>
      <c r="M241" s="27">
        <f t="shared" si="21"/>
        <v>-345599.21438013314</v>
      </c>
      <c r="N241" s="22">
        <f t="shared" si="24"/>
        <v>22565022.807058301</v>
      </c>
    </row>
    <row r="242" spans="4:14" x14ac:dyDescent="0.3">
      <c r="D242" s="2">
        <v>215</v>
      </c>
      <c r="E242" s="18">
        <f t="shared" si="26"/>
        <v>25196889.732874993</v>
      </c>
      <c r="F242" s="2">
        <f t="shared" si="27"/>
        <v>167979.26488583331</v>
      </c>
      <c r="G242" s="27">
        <f t="shared" si="25"/>
        <v>-385908.10968650156</v>
      </c>
      <c r="H242" s="18">
        <f t="shared" si="28"/>
        <v>24978960.888074324</v>
      </c>
      <c r="J242" s="2">
        <v>215</v>
      </c>
      <c r="K242" s="22">
        <f t="shared" si="22"/>
        <v>22565022.807058301</v>
      </c>
      <c r="L242" s="2">
        <f t="shared" si="23"/>
        <v>150433.48538038868</v>
      </c>
      <c r="M242" s="27">
        <f t="shared" si="21"/>
        <v>-345599.21438013314</v>
      </c>
      <c r="N242" s="22">
        <f t="shared" si="24"/>
        <v>22369857.078058556</v>
      </c>
    </row>
    <row r="243" spans="4:14" x14ac:dyDescent="0.3">
      <c r="D243" s="2">
        <v>216</v>
      </c>
      <c r="E243" s="18">
        <f t="shared" si="26"/>
        <v>24978960.888074324</v>
      </c>
      <c r="F243" s="2">
        <f t="shared" si="27"/>
        <v>166526.40592049551</v>
      </c>
      <c r="G243" s="27">
        <f t="shared" si="25"/>
        <v>-385908.10968650156</v>
      </c>
      <c r="H243" s="18">
        <f t="shared" si="28"/>
        <v>24759579.184308317</v>
      </c>
      <c r="J243" s="2">
        <v>216</v>
      </c>
      <c r="K243" s="22">
        <f t="shared" si="22"/>
        <v>22369857.078058556</v>
      </c>
      <c r="L243" s="2">
        <f t="shared" si="23"/>
        <v>149132.38052039038</v>
      </c>
      <c r="M243" s="27">
        <f t="shared" si="21"/>
        <v>-345599.21438013314</v>
      </c>
      <c r="N243" s="22">
        <f t="shared" si="24"/>
        <v>22173390.244198814</v>
      </c>
    </row>
    <row r="244" spans="4:14" x14ac:dyDescent="0.3">
      <c r="D244" s="2">
        <v>217</v>
      </c>
      <c r="E244" s="18">
        <f t="shared" si="26"/>
        <v>24759579.184308317</v>
      </c>
      <c r="F244" s="2">
        <f t="shared" si="27"/>
        <v>165063.86122872212</v>
      </c>
      <c r="G244" s="27">
        <f t="shared" si="25"/>
        <v>-385908.10968650156</v>
      </c>
      <c r="H244" s="18">
        <f t="shared" si="28"/>
        <v>24538734.935850538</v>
      </c>
      <c r="J244" s="2">
        <v>217</v>
      </c>
      <c r="K244" s="22">
        <f t="shared" si="22"/>
        <v>22173390.244198814</v>
      </c>
      <c r="L244" s="2">
        <f t="shared" si="23"/>
        <v>147822.60162799212</v>
      </c>
      <c r="M244" s="27">
        <f t="shared" si="21"/>
        <v>-345599.21438013314</v>
      </c>
      <c r="N244" s="22">
        <f t="shared" si="24"/>
        <v>21975613.631446671</v>
      </c>
    </row>
    <row r="245" spans="4:14" x14ac:dyDescent="0.3">
      <c r="D245" s="2">
        <v>218</v>
      </c>
      <c r="E245" s="18">
        <f t="shared" si="26"/>
        <v>24538734.935850538</v>
      </c>
      <c r="F245" s="2">
        <f t="shared" si="27"/>
        <v>163591.56623900359</v>
      </c>
      <c r="G245" s="27">
        <f t="shared" si="25"/>
        <v>-385908.10968650156</v>
      </c>
      <c r="H245" s="18">
        <f t="shared" si="28"/>
        <v>24316418.39240304</v>
      </c>
      <c r="J245" s="2">
        <v>218</v>
      </c>
      <c r="K245" s="22">
        <f t="shared" si="22"/>
        <v>21975613.631446671</v>
      </c>
      <c r="L245" s="2">
        <f t="shared" si="23"/>
        <v>146504.09087631115</v>
      </c>
      <c r="M245" s="27">
        <f t="shared" si="21"/>
        <v>-345599.21438013314</v>
      </c>
      <c r="N245" s="22">
        <f t="shared" si="24"/>
        <v>21776518.507942848</v>
      </c>
    </row>
    <row r="246" spans="4:14" x14ac:dyDescent="0.3">
      <c r="D246" s="2">
        <v>219</v>
      </c>
      <c r="E246" s="18">
        <f t="shared" si="26"/>
        <v>24316418.39240304</v>
      </c>
      <c r="F246" s="2">
        <f t="shared" si="27"/>
        <v>162109.45594935361</v>
      </c>
      <c r="G246" s="27">
        <f t="shared" si="25"/>
        <v>-385908.10968650156</v>
      </c>
      <c r="H246" s="18">
        <f t="shared" si="28"/>
        <v>24092619.738665894</v>
      </c>
      <c r="J246" s="2">
        <v>219</v>
      </c>
      <c r="K246" s="22">
        <f t="shared" si="22"/>
        <v>21776518.507942848</v>
      </c>
      <c r="L246" s="2">
        <f t="shared" si="23"/>
        <v>145176.79005295233</v>
      </c>
      <c r="M246" s="27">
        <f t="shared" si="21"/>
        <v>-345599.21438013314</v>
      </c>
      <c r="N246" s="22">
        <f t="shared" si="24"/>
        <v>21576096.083615668</v>
      </c>
    </row>
    <row r="247" spans="4:14" x14ac:dyDescent="0.3">
      <c r="D247" s="2">
        <v>220</v>
      </c>
      <c r="E247" s="18">
        <f t="shared" si="26"/>
        <v>24092619.738665894</v>
      </c>
      <c r="F247" s="2">
        <f t="shared" si="27"/>
        <v>160617.46492443929</v>
      </c>
      <c r="G247" s="27">
        <f t="shared" si="25"/>
        <v>-385908.10968650156</v>
      </c>
      <c r="H247" s="18">
        <f t="shared" si="28"/>
        <v>23867329.093903832</v>
      </c>
      <c r="J247" s="2">
        <v>220</v>
      </c>
      <c r="K247" s="22">
        <f t="shared" si="22"/>
        <v>21576096.083615668</v>
      </c>
      <c r="L247" s="2">
        <f t="shared" si="23"/>
        <v>143840.64055743779</v>
      </c>
      <c r="M247" s="27">
        <f t="shared" si="21"/>
        <v>-345599.21438013314</v>
      </c>
      <c r="N247" s="22">
        <f t="shared" si="24"/>
        <v>21374337.509792972</v>
      </c>
    </row>
    <row r="248" spans="4:14" x14ac:dyDescent="0.3">
      <c r="D248" s="2">
        <v>221</v>
      </c>
      <c r="E248" s="18">
        <f t="shared" si="26"/>
        <v>23867329.093903832</v>
      </c>
      <c r="F248" s="2">
        <f t="shared" si="27"/>
        <v>159115.52729269222</v>
      </c>
      <c r="G248" s="27">
        <f t="shared" si="25"/>
        <v>-385908.10968650156</v>
      </c>
      <c r="H248" s="18">
        <f t="shared" si="28"/>
        <v>23640536.511510022</v>
      </c>
      <c r="J248" s="2">
        <v>221</v>
      </c>
      <c r="K248" s="22">
        <f t="shared" si="22"/>
        <v>21374337.509792972</v>
      </c>
      <c r="L248" s="2">
        <f t="shared" si="23"/>
        <v>142495.58339861981</v>
      </c>
      <c r="M248" s="27">
        <f t="shared" si="21"/>
        <v>-345599.21438013314</v>
      </c>
      <c r="N248" s="22">
        <f t="shared" si="24"/>
        <v>21171233.87881146</v>
      </c>
    </row>
    <row r="249" spans="4:14" x14ac:dyDescent="0.3">
      <c r="D249" s="2">
        <v>222</v>
      </c>
      <c r="E249" s="18">
        <f t="shared" si="26"/>
        <v>23640536.511510022</v>
      </c>
      <c r="F249" s="2">
        <f t="shared" si="27"/>
        <v>157603.57674340016</v>
      </c>
      <c r="G249" s="27">
        <f t="shared" si="25"/>
        <v>-385908.10968650156</v>
      </c>
      <c r="H249" s="18">
        <f t="shared" si="28"/>
        <v>23412231.978566922</v>
      </c>
      <c r="J249" s="2">
        <v>222</v>
      </c>
      <c r="K249" s="22">
        <f t="shared" si="22"/>
        <v>21171233.87881146</v>
      </c>
      <c r="L249" s="2">
        <f t="shared" si="23"/>
        <v>141141.55919207641</v>
      </c>
      <c r="M249" s="27">
        <f t="shared" si="21"/>
        <v>-345599.21438013314</v>
      </c>
      <c r="N249" s="22">
        <f t="shared" si="24"/>
        <v>20966776.223623402</v>
      </c>
    </row>
    <row r="250" spans="4:14" x14ac:dyDescent="0.3">
      <c r="D250" s="2">
        <v>223</v>
      </c>
      <c r="E250" s="18">
        <f t="shared" si="26"/>
        <v>23412231.978566922</v>
      </c>
      <c r="F250" s="2">
        <f t="shared" si="27"/>
        <v>156081.54652377949</v>
      </c>
      <c r="G250" s="27">
        <f t="shared" si="25"/>
        <v>-385908.10968650156</v>
      </c>
      <c r="H250" s="18">
        <f t="shared" si="28"/>
        <v>23182405.415404201</v>
      </c>
      <c r="J250" s="2">
        <v>223</v>
      </c>
      <c r="K250" s="22">
        <f t="shared" si="22"/>
        <v>20966776.223623402</v>
      </c>
      <c r="L250" s="2">
        <f t="shared" si="23"/>
        <v>139778.50815748936</v>
      </c>
      <c r="M250" s="27">
        <f t="shared" si="21"/>
        <v>-345599.21438013314</v>
      </c>
      <c r="N250" s="22">
        <f t="shared" si="24"/>
        <v>20760955.517400756</v>
      </c>
    </row>
    <row r="251" spans="4:14" x14ac:dyDescent="0.3">
      <c r="D251" s="2">
        <v>224</v>
      </c>
      <c r="E251" s="18">
        <f t="shared" si="26"/>
        <v>23182405.415404201</v>
      </c>
      <c r="F251" s="2">
        <f t="shared" si="27"/>
        <v>154549.36943602801</v>
      </c>
      <c r="G251" s="27">
        <f t="shared" si="25"/>
        <v>-385908.10968650156</v>
      </c>
      <c r="H251" s="18">
        <f t="shared" si="28"/>
        <v>22951046.675153729</v>
      </c>
      <c r="J251" s="2">
        <v>224</v>
      </c>
      <c r="K251" s="22">
        <f t="shared" si="22"/>
        <v>20760955.517400756</v>
      </c>
      <c r="L251" s="2">
        <f t="shared" si="23"/>
        <v>138406.37011600504</v>
      </c>
      <c r="M251" s="27">
        <f t="shared" si="21"/>
        <v>-345599.21438013314</v>
      </c>
      <c r="N251" s="22">
        <f t="shared" si="24"/>
        <v>20553762.673136629</v>
      </c>
    </row>
    <row r="252" spans="4:14" x14ac:dyDescent="0.3">
      <c r="D252" s="2">
        <v>225</v>
      </c>
      <c r="E252" s="18">
        <f t="shared" si="26"/>
        <v>22951046.675153729</v>
      </c>
      <c r="F252" s="2">
        <f t="shared" si="27"/>
        <v>153006.9778343582</v>
      </c>
      <c r="G252" s="27">
        <f t="shared" si="25"/>
        <v>-385908.10968650156</v>
      </c>
      <c r="H252" s="18">
        <f t="shared" si="28"/>
        <v>22718145.543301586</v>
      </c>
      <c r="J252" s="2">
        <v>225</v>
      </c>
      <c r="K252" s="22">
        <f t="shared" si="22"/>
        <v>20553762.673136629</v>
      </c>
      <c r="L252" s="2">
        <f t="shared" si="23"/>
        <v>137025.08448757755</v>
      </c>
      <c r="M252" s="27">
        <f t="shared" si="21"/>
        <v>-345599.21438013314</v>
      </c>
      <c r="N252" s="22">
        <f t="shared" si="24"/>
        <v>20345188.543244071</v>
      </c>
    </row>
    <row r="253" spans="4:14" x14ac:dyDescent="0.3">
      <c r="D253" s="2">
        <v>226</v>
      </c>
      <c r="E253" s="18">
        <f t="shared" si="26"/>
        <v>22718145.543301586</v>
      </c>
      <c r="F253" s="2">
        <f t="shared" si="27"/>
        <v>151454.30362201057</v>
      </c>
      <c r="G253" s="27">
        <f t="shared" si="25"/>
        <v>-385908.10968650156</v>
      </c>
      <c r="H253" s="18">
        <f t="shared" si="28"/>
        <v>22483691.737237096</v>
      </c>
      <c r="J253" s="2">
        <v>226</v>
      </c>
      <c r="K253" s="22">
        <f t="shared" si="22"/>
        <v>20345188.543244071</v>
      </c>
      <c r="L253" s="2">
        <f t="shared" si="23"/>
        <v>135634.59028829381</v>
      </c>
      <c r="M253" s="27">
        <f t="shared" si="21"/>
        <v>-345599.21438013314</v>
      </c>
      <c r="N253" s="22">
        <f t="shared" si="24"/>
        <v>20135223.91915223</v>
      </c>
    </row>
    <row r="254" spans="4:14" x14ac:dyDescent="0.3">
      <c r="D254" s="2">
        <v>227</v>
      </c>
      <c r="E254" s="18">
        <f t="shared" si="26"/>
        <v>22483691.737237096</v>
      </c>
      <c r="F254" s="2">
        <f t="shared" si="27"/>
        <v>149891.27824824731</v>
      </c>
      <c r="G254" s="27">
        <f t="shared" si="25"/>
        <v>-385908.10968650156</v>
      </c>
      <c r="H254" s="18">
        <f t="shared" si="28"/>
        <v>22247674.905798841</v>
      </c>
      <c r="J254" s="2">
        <v>227</v>
      </c>
      <c r="K254" s="22">
        <f t="shared" si="22"/>
        <v>20135223.91915223</v>
      </c>
      <c r="L254" s="2">
        <f t="shared" si="23"/>
        <v>134234.82612768153</v>
      </c>
      <c r="M254" s="27">
        <f t="shared" si="21"/>
        <v>-345599.21438013314</v>
      </c>
      <c r="N254" s="22">
        <f t="shared" si="24"/>
        <v>19923859.530899778</v>
      </c>
    </row>
    <row r="255" spans="4:14" x14ac:dyDescent="0.3">
      <c r="D255" s="2">
        <v>228</v>
      </c>
      <c r="E255" s="18">
        <f t="shared" si="26"/>
        <v>22247674.905798841</v>
      </c>
      <c r="F255" s="2">
        <f t="shared" si="27"/>
        <v>148317.83270532562</v>
      </c>
      <c r="G255" s="27">
        <f t="shared" si="25"/>
        <v>-385908.10968650156</v>
      </c>
      <c r="H255" s="18">
        <f t="shared" si="28"/>
        <v>22010084.628817666</v>
      </c>
      <c r="J255" s="2">
        <v>228</v>
      </c>
      <c r="K255" s="22">
        <f t="shared" si="22"/>
        <v>19923859.530899778</v>
      </c>
      <c r="L255" s="2">
        <f t="shared" si="23"/>
        <v>132825.73020599852</v>
      </c>
      <c r="M255" s="27">
        <f t="shared" si="21"/>
        <v>-345599.21438013314</v>
      </c>
      <c r="N255" s="22">
        <f t="shared" si="24"/>
        <v>19711086.046725642</v>
      </c>
    </row>
    <row r="256" spans="4:14" x14ac:dyDescent="0.3">
      <c r="D256" s="2">
        <v>229</v>
      </c>
      <c r="E256" s="18">
        <f t="shared" si="26"/>
        <v>22010084.628817666</v>
      </c>
      <c r="F256" s="2">
        <f t="shared" si="27"/>
        <v>146733.89752545112</v>
      </c>
      <c r="G256" s="27">
        <f t="shared" si="25"/>
        <v>-385908.10968650156</v>
      </c>
      <c r="H256" s="18">
        <f t="shared" si="28"/>
        <v>21770910.416656617</v>
      </c>
      <c r="J256" s="2">
        <v>229</v>
      </c>
      <c r="K256" s="22">
        <f t="shared" si="22"/>
        <v>19711086.046725642</v>
      </c>
      <c r="L256" s="2">
        <f t="shared" si="23"/>
        <v>131407.24031150428</v>
      </c>
      <c r="M256" s="27">
        <f t="shared" si="21"/>
        <v>-345599.21438013314</v>
      </c>
      <c r="N256" s="22">
        <f t="shared" si="24"/>
        <v>19496894.072657011</v>
      </c>
    </row>
    <row r="257" spans="4:14" x14ac:dyDescent="0.3">
      <c r="D257" s="2">
        <v>230</v>
      </c>
      <c r="E257" s="18">
        <f t="shared" si="26"/>
        <v>21770910.416656617</v>
      </c>
      <c r="F257" s="2">
        <f t="shared" si="27"/>
        <v>145139.40277771078</v>
      </c>
      <c r="G257" s="27">
        <f t="shared" si="25"/>
        <v>-385908.10968650156</v>
      </c>
      <c r="H257" s="18">
        <f t="shared" si="28"/>
        <v>21530141.709747825</v>
      </c>
      <c r="J257" s="2">
        <v>230</v>
      </c>
      <c r="K257" s="22">
        <f t="shared" si="22"/>
        <v>19496894.072657011</v>
      </c>
      <c r="L257" s="2">
        <f t="shared" si="23"/>
        <v>129979.29381771342</v>
      </c>
      <c r="M257" s="27">
        <f t="shared" ref="M257:M320" si="29">$L$61</f>
        <v>-345599.21438013314</v>
      </c>
      <c r="N257" s="22">
        <f t="shared" si="24"/>
        <v>19281274.152094591</v>
      </c>
    </row>
    <row r="258" spans="4:14" x14ac:dyDescent="0.3">
      <c r="D258" s="2">
        <v>231</v>
      </c>
      <c r="E258" s="18">
        <f t="shared" si="26"/>
        <v>21530141.709747825</v>
      </c>
      <c r="F258" s="2">
        <f t="shared" si="27"/>
        <v>143534.2780649855</v>
      </c>
      <c r="G258" s="27">
        <f t="shared" si="25"/>
        <v>-385908.10968650156</v>
      </c>
      <c r="H258" s="18">
        <f t="shared" si="28"/>
        <v>21287767.878126308</v>
      </c>
      <c r="J258" s="2">
        <v>231</v>
      </c>
      <c r="K258" s="22">
        <f t="shared" ref="K258:K321" si="30">N257</f>
        <v>19281274.152094591</v>
      </c>
      <c r="L258" s="2">
        <f t="shared" ref="L258:L321" si="31">$D$7*K258</f>
        <v>128541.82768063062</v>
      </c>
      <c r="M258" s="27">
        <f t="shared" si="29"/>
        <v>-345599.21438013314</v>
      </c>
      <c r="N258" s="22">
        <f t="shared" ref="N258:N321" si="32">SUM(K258:M258)</f>
        <v>19064216.76539509</v>
      </c>
    </row>
    <row r="259" spans="4:14" x14ac:dyDescent="0.3">
      <c r="D259" s="2">
        <v>232</v>
      </c>
      <c r="E259" s="18">
        <f t="shared" si="26"/>
        <v>21287767.878126308</v>
      </c>
      <c r="F259" s="2">
        <f t="shared" si="27"/>
        <v>141918.45252084205</v>
      </c>
      <c r="G259" s="27">
        <f t="shared" si="25"/>
        <v>-385908.10968650156</v>
      </c>
      <c r="H259" s="18">
        <f t="shared" si="28"/>
        <v>21043778.220960651</v>
      </c>
      <c r="J259" s="2">
        <v>232</v>
      </c>
      <c r="K259" s="22">
        <f t="shared" si="30"/>
        <v>19064216.76539509</v>
      </c>
      <c r="L259" s="2">
        <f t="shared" si="31"/>
        <v>127094.77843596728</v>
      </c>
      <c r="M259" s="27">
        <f t="shared" si="29"/>
        <v>-345599.21438013314</v>
      </c>
      <c r="N259" s="22">
        <f t="shared" si="32"/>
        <v>18845712.329450924</v>
      </c>
    </row>
    <row r="260" spans="4:14" x14ac:dyDescent="0.3">
      <c r="D260" s="2">
        <v>233</v>
      </c>
      <c r="E260" s="18">
        <f t="shared" si="26"/>
        <v>21043778.220960651</v>
      </c>
      <c r="F260" s="2">
        <f t="shared" si="27"/>
        <v>140291.85480640436</v>
      </c>
      <c r="G260" s="27">
        <f t="shared" si="25"/>
        <v>-385908.10968650156</v>
      </c>
      <c r="H260" s="18">
        <f t="shared" si="28"/>
        <v>20798161.966080554</v>
      </c>
      <c r="J260" s="2">
        <v>233</v>
      </c>
      <c r="K260" s="22">
        <f t="shared" si="30"/>
        <v>18845712.329450924</v>
      </c>
      <c r="L260" s="2">
        <f t="shared" si="31"/>
        <v>125638.0821963395</v>
      </c>
      <c r="M260" s="27">
        <f t="shared" si="29"/>
        <v>-345599.21438013314</v>
      </c>
      <c r="N260" s="22">
        <f t="shared" si="32"/>
        <v>18625751.19726713</v>
      </c>
    </row>
    <row r="261" spans="4:14" x14ac:dyDescent="0.3">
      <c r="D261" s="2">
        <v>234</v>
      </c>
      <c r="E261" s="18">
        <f t="shared" si="26"/>
        <v>20798161.966080554</v>
      </c>
      <c r="F261" s="2">
        <f t="shared" si="27"/>
        <v>138654.4131072037</v>
      </c>
      <c r="G261" s="27">
        <f t="shared" si="25"/>
        <v>-385908.10968650156</v>
      </c>
      <c r="H261" s="18">
        <f t="shared" si="28"/>
        <v>20550908.269501258</v>
      </c>
      <c r="J261" s="2">
        <v>234</v>
      </c>
      <c r="K261" s="22">
        <f t="shared" si="30"/>
        <v>18625751.19726713</v>
      </c>
      <c r="L261" s="2">
        <f t="shared" si="31"/>
        <v>124171.67464844754</v>
      </c>
      <c r="M261" s="27">
        <f t="shared" si="29"/>
        <v>-345599.21438013314</v>
      </c>
      <c r="N261" s="22">
        <f t="shared" si="32"/>
        <v>18404323.657535445</v>
      </c>
    </row>
    <row r="262" spans="4:14" x14ac:dyDescent="0.3">
      <c r="D262" s="2">
        <v>235</v>
      </c>
      <c r="E262" s="18">
        <f t="shared" si="26"/>
        <v>20550908.269501258</v>
      </c>
      <c r="F262" s="2">
        <f t="shared" si="27"/>
        <v>137006.0551300084</v>
      </c>
      <c r="G262" s="27">
        <f t="shared" si="25"/>
        <v>-385908.10968650156</v>
      </c>
      <c r="H262" s="18">
        <f t="shared" si="28"/>
        <v>20302006.214944765</v>
      </c>
      <c r="J262" s="2">
        <v>235</v>
      </c>
      <c r="K262" s="22">
        <f t="shared" si="30"/>
        <v>18404323.657535445</v>
      </c>
      <c r="L262" s="2">
        <f t="shared" si="31"/>
        <v>122695.49105023631</v>
      </c>
      <c r="M262" s="27">
        <f t="shared" si="29"/>
        <v>-345599.21438013314</v>
      </c>
      <c r="N262" s="22">
        <f t="shared" si="32"/>
        <v>18181419.934205547</v>
      </c>
    </row>
    <row r="263" spans="4:14" x14ac:dyDescent="0.3">
      <c r="D263" s="2">
        <v>236</v>
      </c>
      <c r="E263" s="18">
        <f t="shared" si="26"/>
        <v>20302006.214944765</v>
      </c>
      <c r="F263" s="2">
        <f t="shared" si="27"/>
        <v>135346.70809963177</v>
      </c>
      <c r="G263" s="27">
        <f t="shared" si="25"/>
        <v>-385908.10968650156</v>
      </c>
      <c r="H263" s="18">
        <f t="shared" si="28"/>
        <v>20051444.813357897</v>
      </c>
      <c r="J263" s="2">
        <v>236</v>
      </c>
      <c r="K263" s="22">
        <f t="shared" si="30"/>
        <v>18181419.934205547</v>
      </c>
      <c r="L263" s="2">
        <f t="shared" si="31"/>
        <v>121209.46622803698</v>
      </c>
      <c r="M263" s="27">
        <f t="shared" si="29"/>
        <v>-345599.21438013314</v>
      </c>
      <c r="N263" s="22">
        <f t="shared" si="32"/>
        <v>17957030.186053451</v>
      </c>
    </row>
    <row r="264" spans="4:14" x14ac:dyDescent="0.3">
      <c r="D264" s="2">
        <v>237</v>
      </c>
      <c r="E264" s="18">
        <f t="shared" si="26"/>
        <v>20051444.813357897</v>
      </c>
      <c r="F264" s="2">
        <f t="shared" si="27"/>
        <v>133676.29875571933</v>
      </c>
      <c r="G264" s="27">
        <f t="shared" si="25"/>
        <v>-385908.10968650156</v>
      </c>
      <c r="H264" s="18">
        <f t="shared" si="28"/>
        <v>19799213.002427116</v>
      </c>
      <c r="J264" s="2">
        <v>237</v>
      </c>
      <c r="K264" s="22">
        <f t="shared" si="30"/>
        <v>17957030.186053451</v>
      </c>
      <c r="L264" s="2">
        <f t="shared" si="31"/>
        <v>119713.53457368969</v>
      </c>
      <c r="M264" s="27">
        <f t="shared" si="29"/>
        <v>-345599.21438013314</v>
      </c>
      <c r="N264" s="22">
        <f t="shared" si="32"/>
        <v>17731144.506247006</v>
      </c>
    </row>
    <row r="265" spans="4:14" x14ac:dyDescent="0.3">
      <c r="D265" s="2">
        <v>238</v>
      </c>
      <c r="E265" s="18">
        <f t="shared" si="26"/>
        <v>19799213.002427116</v>
      </c>
      <c r="F265" s="2">
        <f t="shared" si="27"/>
        <v>131994.75334951413</v>
      </c>
      <c r="G265" s="27">
        <f t="shared" si="25"/>
        <v>-385908.10968650156</v>
      </c>
      <c r="H265" s="18">
        <f t="shared" si="28"/>
        <v>19545299.646090128</v>
      </c>
      <c r="J265" s="2">
        <v>238</v>
      </c>
      <c r="K265" s="22">
        <f t="shared" si="30"/>
        <v>17731144.506247006</v>
      </c>
      <c r="L265" s="2">
        <f t="shared" si="31"/>
        <v>118207.63004164671</v>
      </c>
      <c r="M265" s="27">
        <f t="shared" si="29"/>
        <v>-345599.21438013314</v>
      </c>
      <c r="N265" s="22">
        <f t="shared" si="32"/>
        <v>17503752.92190852</v>
      </c>
    </row>
    <row r="266" spans="4:14" x14ac:dyDescent="0.3">
      <c r="D266" s="2">
        <v>239</v>
      </c>
      <c r="E266" s="18">
        <f t="shared" si="26"/>
        <v>19545299.646090128</v>
      </c>
      <c r="F266" s="2">
        <f t="shared" si="27"/>
        <v>130301.99764060086</v>
      </c>
      <c r="G266" s="27">
        <f t="shared" si="25"/>
        <v>-385908.10968650156</v>
      </c>
      <c r="H266" s="18">
        <f t="shared" si="28"/>
        <v>19289693.534044228</v>
      </c>
      <c r="J266" s="2">
        <v>239</v>
      </c>
      <c r="K266" s="22">
        <f t="shared" si="30"/>
        <v>17503752.92190852</v>
      </c>
      <c r="L266" s="2">
        <f t="shared" si="31"/>
        <v>116691.6861460568</v>
      </c>
      <c r="M266" s="27">
        <f t="shared" si="29"/>
        <v>-345599.21438013314</v>
      </c>
      <c r="N266" s="22">
        <f t="shared" si="32"/>
        <v>17274845.393674444</v>
      </c>
    </row>
    <row r="267" spans="4:14" x14ac:dyDescent="0.3">
      <c r="D267" s="2">
        <v>240</v>
      </c>
      <c r="E267" s="18">
        <f t="shared" si="26"/>
        <v>19289693.534044228</v>
      </c>
      <c r="F267" s="2">
        <f t="shared" si="27"/>
        <v>128597.9568936282</v>
      </c>
      <c r="G267" s="27">
        <f t="shared" si="25"/>
        <v>-385908.10968650156</v>
      </c>
      <c r="H267" s="18">
        <f t="shared" si="28"/>
        <v>19032383.381251354</v>
      </c>
      <c r="J267" s="2">
        <v>240</v>
      </c>
      <c r="K267" s="22">
        <f t="shared" si="30"/>
        <v>17274845.393674444</v>
      </c>
      <c r="L267" s="2">
        <f t="shared" si="31"/>
        <v>115165.63595782964</v>
      </c>
      <c r="M267" s="27">
        <f t="shared" si="29"/>
        <v>-345599.21438013314</v>
      </c>
      <c r="N267" s="22">
        <f t="shared" si="32"/>
        <v>17044411.81525214</v>
      </c>
    </row>
    <row r="268" spans="4:14" x14ac:dyDescent="0.3">
      <c r="D268" s="2">
        <v>241</v>
      </c>
      <c r="E268" s="18">
        <f t="shared" si="26"/>
        <v>19032383.381251354</v>
      </c>
      <c r="F268" s="2">
        <f t="shared" si="27"/>
        <v>126882.55587500903</v>
      </c>
      <c r="G268" s="27">
        <f t="shared" si="25"/>
        <v>-385908.10968650156</v>
      </c>
      <c r="H268" s="18">
        <f t="shared" si="28"/>
        <v>18773357.827439863</v>
      </c>
      <c r="J268" s="2">
        <v>241</v>
      </c>
      <c r="K268" s="22">
        <f t="shared" si="30"/>
        <v>17044411.81525214</v>
      </c>
      <c r="L268" s="2">
        <f t="shared" si="31"/>
        <v>113629.41210168094</v>
      </c>
      <c r="M268" s="27">
        <f t="shared" si="29"/>
        <v>-345599.21438013314</v>
      </c>
      <c r="N268" s="22">
        <f t="shared" si="32"/>
        <v>16812442.012973689</v>
      </c>
    </row>
    <row r="269" spans="4:14" x14ac:dyDescent="0.3">
      <c r="D269" s="2">
        <v>242</v>
      </c>
      <c r="E269" s="18">
        <f t="shared" si="26"/>
        <v>18773357.827439863</v>
      </c>
      <c r="F269" s="2">
        <f t="shared" si="27"/>
        <v>125155.7188495991</v>
      </c>
      <c r="G269" s="27">
        <f t="shared" si="25"/>
        <v>-385908.10968650156</v>
      </c>
      <c r="H269" s="18">
        <f t="shared" si="28"/>
        <v>18512605.436602961</v>
      </c>
      <c r="J269" s="2">
        <v>242</v>
      </c>
      <c r="K269" s="22">
        <f t="shared" si="30"/>
        <v>16812442.012973689</v>
      </c>
      <c r="L269" s="2">
        <f t="shared" si="31"/>
        <v>112082.94675315793</v>
      </c>
      <c r="M269" s="27">
        <f t="shared" si="29"/>
        <v>-345599.21438013314</v>
      </c>
      <c r="N269" s="22">
        <f t="shared" si="32"/>
        <v>16578925.745346714</v>
      </c>
    </row>
    <row r="270" spans="4:14" x14ac:dyDescent="0.3">
      <c r="D270" s="2">
        <v>243</v>
      </c>
      <c r="E270" s="18">
        <f t="shared" si="26"/>
        <v>18512605.436602961</v>
      </c>
      <c r="F270" s="2">
        <f t="shared" si="27"/>
        <v>123417.36957735308</v>
      </c>
      <c r="G270" s="27">
        <f t="shared" si="25"/>
        <v>-385908.10968650156</v>
      </c>
      <c r="H270" s="18">
        <f t="shared" si="28"/>
        <v>18250114.696493812</v>
      </c>
      <c r="J270" s="2">
        <v>243</v>
      </c>
      <c r="K270" s="22">
        <f t="shared" si="30"/>
        <v>16578925.745346714</v>
      </c>
      <c r="L270" s="2">
        <f t="shared" si="31"/>
        <v>110526.17163564477</v>
      </c>
      <c r="M270" s="27">
        <f t="shared" si="29"/>
        <v>-345599.21438013314</v>
      </c>
      <c r="N270" s="22">
        <f t="shared" si="32"/>
        <v>16343852.702602224</v>
      </c>
    </row>
    <row r="271" spans="4:14" x14ac:dyDescent="0.3">
      <c r="D271" s="2">
        <v>244</v>
      </c>
      <c r="E271" s="18">
        <f t="shared" si="26"/>
        <v>18250114.696493812</v>
      </c>
      <c r="F271" s="2">
        <f t="shared" si="27"/>
        <v>121667.43130995876</v>
      </c>
      <c r="G271" s="27">
        <f t="shared" si="25"/>
        <v>-385908.10968650156</v>
      </c>
      <c r="H271" s="18">
        <f t="shared" si="28"/>
        <v>17985874.018117268</v>
      </c>
      <c r="J271" s="2">
        <v>244</v>
      </c>
      <c r="K271" s="22">
        <f t="shared" si="30"/>
        <v>16343852.702602224</v>
      </c>
      <c r="L271" s="2">
        <f t="shared" si="31"/>
        <v>108959.01801734816</v>
      </c>
      <c r="M271" s="27">
        <f t="shared" si="29"/>
        <v>-345599.21438013314</v>
      </c>
      <c r="N271" s="22">
        <f t="shared" si="32"/>
        <v>16107212.506239438</v>
      </c>
    </row>
    <row r="272" spans="4:14" x14ac:dyDescent="0.3">
      <c r="D272" s="2">
        <v>245</v>
      </c>
      <c r="E272" s="18">
        <f t="shared" si="26"/>
        <v>17985874.018117268</v>
      </c>
      <c r="F272" s="2">
        <f t="shared" si="27"/>
        <v>119905.82678744846</v>
      </c>
      <c r="G272" s="27">
        <f t="shared" si="25"/>
        <v>-385908.10968650156</v>
      </c>
      <c r="H272" s="18">
        <f t="shared" si="28"/>
        <v>17719871.735218216</v>
      </c>
      <c r="J272" s="2">
        <v>245</v>
      </c>
      <c r="K272" s="22">
        <f t="shared" si="30"/>
        <v>16107212.506239438</v>
      </c>
      <c r="L272" s="2">
        <f t="shared" si="31"/>
        <v>107381.41670826293</v>
      </c>
      <c r="M272" s="27">
        <f t="shared" si="29"/>
        <v>-345599.21438013314</v>
      </c>
      <c r="N272" s="22">
        <f t="shared" si="32"/>
        <v>15868994.708567567</v>
      </c>
    </row>
    <row r="273" spans="4:14" x14ac:dyDescent="0.3">
      <c r="D273" s="2">
        <v>246</v>
      </c>
      <c r="E273" s="18">
        <f t="shared" si="26"/>
        <v>17719871.735218216</v>
      </c>
      <c r="F273" s="2">
        <f t="shared" si="27"/>
        <v>118132.47823478811</v>
      </c>
      <c r="G273" s="27">
        <f t="shared" si="25"/>
        <v>-385908.10968650156</v>
      </c>
      <c r="H273" s="18">
        <f t="shared" si="28"/>
        <v>17452096.103766501</v>
      </c>
      <c r="J273" s="2">
        <v>246</v>
      </c>
      <c r="K273" s="22">
        <f t="shared" si="30"/>
        <v>15868994.708567567</v>
      </c>
      <c r="L273" s="2">
        <f t="shared" si="31"/>
        <v>105793.29805711712</v>
      </c>
      <c r="M273" s="27">
        <f t="shared" si="29"/>
        <v>-345599.21438013314</v>
      </c>
      <c r="N273" s="22">
        <f t="shared" si="32"/>
        <v>15629188.79224455</v>
      </c>
    </row>
    <row r="274" spans="4:14" x14ac:dyDescent="0.3">
      <c r="D274" s="2">
        <v>247</v>
      </c>
      <c r="E274" s="18">
        <f t="shared" si="26"/>
        <v>17452096.103766501</v>
      </c>
      <c r="F274" s="2">
        <f t="shared" si="27"/>
        <v>116347.30735844334</v>
      </c>
      <c r="G274" s="27">
        <f t="shared" si="25"/>
        <v>-385908.10968650156</v>
      </c>
      <c r="H274" s="18">
        <f t="shared" si="28"/>
        <v>17182535.301438443</v>
      </c>
      <c r="J274" s="2">
        <v>247</v>
      </c>
      <c r="K274" s="22">
        <f t="shared" si="30"/>
        <v>15629188.79224455</v>
      </c>
      <c r="L274" s="2">
        <f t="shared" si="31"/>
        <v>104194.59194829701</v>
      </c>
      <c r="M274" s="27">
        <f t="shared" si="29"/>
        <v>-345599.21438013314</v>
      </c>
      <c r="N274" s="22">
        <f t="shared" si="32"/>
        <v>15387784.169812713</v>
      </c>
    </row>
    <row r="275" spans="4:14" x14ac:dyDescent="0.3">
      <c r="D275" s="2">
        <v>248</v>
      </c>
      <c r="E275" s="18">
        <f t="shared" si="26"/>
        <v>17182535.301438443</v>
      </c>
      <c r="F275" s="2">
        <f t="shared" si="27"/>
        <v>114550.23534292297</v>
      </c>
      <c r="G275" s="27">
        <f t="shared" si="25"/>
        <v>-385908.10968650156</v>
      </c>
      <c r="H275" s="18">
        <f t="shared" si="28"/>
        <v>16911177.427094866</v>
      </c>
      <c r="J275" s="2">
        <v>248</v>
      </c>
      <c r="K275" s="22">
        <f t="shared" si="30"/>
        <v>15387784.169812713</v>
      </c>
      <c r="L275" s="2">
        <f t="shared" si="31"/>
        <v>102585.22779875142</v>
      </c>
      <c r="M275" s="27">
        <f t="shared" si="29"/>
        <v>-345599.21438013314</v>
      </c>
      <c r="N275" s="22">
        <f t="shared" si="32"/>
        <v>15144770.18323133</v>
      </c>
    </row>
    <row r="276" spans="4:14" x14ac:dyDescent="0.3">
      <c r="D276" s="2">
        <v>249</v>
      </c>
      <c r="E276" s="18">
        <f t="shared" si="26"/>
        <v>16911177.427094866</v>
      </c>
      <c r="F276" s="2">
        <f t="shared" si="27"/>
        <v>112741.18284729912</v>
      </c>
      <c r="G276" s="27">
        <f t="shared" si="25"/>
        <v>-385908.10968650156</v>
      </c>
      <c r="H276" s="18">
        <f t="shared" si="28"/>
        <v>16638010.500255663</v>
      </c>
      <c r="J276" s="2">
        <v>249</v>
      </c>
      <c r="K276" s="22">
        <f t="shared" si="30"/>
        <v>15144770.18323133</v>
      </c>
      <c r="L276" s="2">
        <f t="shared" si="31"/>
        <v>100965.13455487553</v>
      </c>
      <c r="M276" s="27">
        <f t="shared" si="29"/>
        <v>-345599.21438013314</v>
      </c>
      <c r="N276" s="22">
        <f t="shared" si="32"/>
        <v>14900136.103406072</v>
      </c>
    </row>
    <row r="277" spans="4:14" x14ac:dyDescent="0.3">
      <c r="D277" s="2">
        <v>250</v>
      </c>
      <c r="E277" s="18">
        <f t="shared" si="26"/>
        <v>16638010.500255663</v>
      </c>
      <c r="F277" s="2">
        <f t="shared" si="27"/>
        <v>110920.07000170443</v>
      </c>
      <c r="G277" s="27">
        <f t="shared" si="25"/>
        <v>-385908.10968650156</v>
      </c>
      <c r="H277" s="18">
        <f t="shared" si="28"/>
        <v>16363022.460570866</v>
      </c>
      <c r="J277" s="2">
        <v>250</v>
      </c>
      <c r="K277" s="22">
        <f t="shared" si="30"/>
        <v>14900136.103406072</v>
      </c>
      <c r="L277" s="2">
        <f t="shared" si="31"/>
        <v>99334.240689373823</v>
      </c>
      <c r="M277" s="27">
        <f t="shared" si="29"/>
        <v>-345599.21438013314</v>
      </c>
      <c r="N277" s="22">
        <f t="shared" si="32"/>
        <v>14653871.129715312</v>
      </c>
    </row>
    <row r="278" spans="4:14" x14ac:dyDescent="0.3">
      <c r="D278" s="2">
        <v>251</v>
      </c>
      <c r="E278" s="18">
        <f t="shared" si="26"/>
        <v>16363022.460570866</v>
      </c>
      <c r="F278" s="2">
        <f t="shared" si="27"/>
        <v>109086.81640380579</v>
      </c>
      <c r="G278" s="27">
        <f t="shared" si="25"/>
        <v>-385908.10968650156</v>
      </c>
      <c r="H278" s="18">
        <f t="shared" si="28"/>
        <v>16086201.167288171</v>
      </c>
      <c r="J278" s="2">
        <v>251</v>
      </c>
      <c r="K278" s="22">
        <f t="shared" si="30"/>
        <v>14653871.129715312</v>
      </c>
      <c r="L278" s="2">
        <f t="shared" si="31"/>
        <v>97692.474198102092</v>
      </c>
      <c r="M278" s="27">
        <f t="shared" si="29"/>
        <v>-345599.21438013314</v>
      </c>
      <c r="N278" s="22">
        <f t="shared" si="32"/>
        <v>14405964.389533281</v>
      </c>
    </row>
    <row r="279" spans="4:14" x14ac:dyDescent="0.3">
      <c r="D279" s="2">
        <v>252</v>
      </c>
      <c r="E279" s="18">
        <f t="shared" si="26"/>
        <v>16086201.167288171</v>
      </c>
      <c r="F279" s="2">
        <f t="shared" si="27"/>
        <v>107241.34111525449</v>
      </c>
      <c r="G279" s="27">
        <f t="shared" si="25"/>
        <v>-385908.10968650156</v>
      </c>
      <c r="H279" s="18">
        <f t="shared" si="28"/>
        <v>15807534.398716925</v>
      </c>
      <c r="J279" s="2">
        <v>252</v>
      </c>
      <c r="K279" s="22">
        <f t="shared" si="30"/>
        <v>14405964.389533281</v>
      </c>
      <c r="L279" s="2">
        <f t="shared" si="31"/>
        <v>96039.762596888555</v>
      </c>
      <c r="M279" s="27">
        <f t="shared" si="29"/>
        <v>-345599.21438013314</v>
      </c>
      <c r="N279" s="22">
        <f t="shared" si="32"/>
        <v>14156404.937750036</v>
      </c>
    </row>
    <row r="280" spans="4:14" x14ac:dyDescent="0.3">
      <c r="D280" s="2">
        <v>253</v>
      </c>
      <c r="E280" s="18">
        <f t="shared" si="26"/>
        <v>15807534.398716925</v>
      </c>
      <c r="F280" s="2">
        <f t="shared" si="27"/>
        <v>105383.56265811285</v>
      </c>
      <c r="G280" s="27">
        <f t="shared" si="25"/>
        <v>-385908.10968650156</v>
      </c>
      <c r="H280" s="18">
        <f t="shared" si="28"/>
        <v>15527009.851688536</v>
      </c>
      <c r="J280" s="2">
        <v>253</v>
      </c>
      <c r="K280" s="22">
        <f t="shared" si="30"/>
        <v>14156404.937750036</v>
      </c>
      <c r="L280" s="2">
        <f t="shared" si="31"/>
        <v>94376.032918333585</v>
      </c>
      <c r="M280" s="27">
        <f t="shared" si="29"/>
        <v>-345599.21438013314</v>
      </c>
      <c r="N280" s="22">
        <f t="shared" si="32"/>
        <v>13905181.756288236</v>
      </c>
    </row>
    <row r="281" spans="4:14" x14ac:dyDescent="0.3">
      <c r="D281" s="2">
        <v>254</v>
      </c>
      <c r="E281" s="18">
        <f t="shared" si="26"/>
        <v>15527009.851688536</v>
      </c>
      <c r="F281" s="2">
        <f t="shared" si="27"/>
        <v>103513.39901125692</v>
      </c>
      <c r="G281" s="27">
        <f t="shared" si="25"/>
        <v>-385908.10968650156</v>
      </c>
      <c r="H281" s="18">
        <f t="shared" si="28"/>
        <v>15244615.141013291</v>
      </c>
      <c r="J281" s="2">
        <v>254</v>
      </c>
      <c r="K281" s="22">
        <f t="shared" si="30"/>
        <v>13905181.756288236</v>
      </c>
      <c r="L281" s="2">
        <f t="shared" si="31"/>
        <v>92701.211708588249</v>
      </c>
      <c r="M281" s="27">
        <f t="shared" si="29"/>
        <v>-345599.21438013314</v>
      </c>
      <c r="N281" s="22">
        <f t="shared" si="32"/>
        <v>13652283.753616691</v>
      </c>
    </row>
    <row r="282" spans="4:14" x14ac:dyDescent="0.3">
      <c r="D282" s="2">
        <v>255</v>
      </c>
      <c r="E282" s="18">
        <f t="shared" si="26"/>
        <v>15244615.141013291</v>
      </c>
      <c r="F282" s="2">
        <f t="shared" si="27"/>
        <v>101630.76760675528</v>
      </c>
      <c r="G282" s="27">
        <f t="shared" si="25"/>
        <v>-385908.10968650156</v>
      </c>
      <c r="H282" s="18">
        <f t="shared" si="28"/>
        <v>14960337.798933545</v>
      </c>
      <c r="J282" s="2">
        <v>255</v>
      </c>
      <c r="K282" s="22">
        <f t="shared" si="30"/>
        <v>13652283.753616691</v>
      </c>
      <c r="L282" s="2">
        <f t="shared" si="31"/>
        <v>91015.225024111278</v>
      </c>
      <c r="M282" s="27">
        <f t="shared" si="29"/>
        <v>-345599.21438013314</v>
      </c>
      <c r="N282" s="22">
        <f t="shared" si="32"/>
        <v>13397699.764260668</v>
      </c>
    </row>
    <row r="283" spans="4:14" x14ac:dyDescent="0.3">
      <c r="D283" s="2">
        <v>256</v>
      </c>
      <c r="E283" s="18">
        <f t="shared" si="26"/>
        <v>14960337.798933545</v>
      </c>
      <c r="F283" s="2">
        <f t="shared" si="27"/>
        <v>99735.585326223634</v>
      </c>
      <c r="G283" s="27">
        <f t="shared" si="25"/>
        <v>-385908.10968650156</v>
      </c>
      <c r="H283" s="18">
        <f t="shared" si="28"/>
        <v>14674165.274573267</v>
      </c>
      <c r="J283" s="2">
        <v>256</v>
      </c>
      <c r="K283" s="22">
        <f t="shared" si="30"/>
        <v>13397699.764260668</v>
      </c>
      <c r="L283" s="2">
        <f t="shared" si="31"/>
        <v>89317.998428404462</v>
      </c>
      <c r="M283" s="27">
        <f t="shared" si="29"/>
        <v>-345599.21438013314</v>
      </c>
      <c r="N283" s="22">
        <f t="shared" si="32"/>
        <v>13141418.548308939</v>
      </c>
    </row>
    <row r="284" spans="4:14" x14ac:dyDescent="0.3">
      <c r="D284" s="2">
        <v>257</v>
      </c>
      <c r="E284" s="18">
        <f t="shared" si="26"/>
        <v>14674165.274573267</v>
      </c>
      <c r="F284" s="2">
        <f t="shared" si="27"/>
        <v>97827.768497155121</v>
      </c>
      <c r="G284" s="27">
        <f t="shared" si="25"/>
        <v>-385908.10968650156</v>
      </c>
      <c r="H284" s="18">
        <f t="shared" si="28"/>
        <v>14386084.933383921</v>
      </c>
      <c r="J284" s="2">
        <v>257</v>
      </c>
      <c r="K284" s="22">
        <f t="shared" si="30"/>
        <v>13141418.548308939</v>
      </c>
      <c r="L284" s="2">
        <f t="shared" si="31"/>
        <v>87609.456988726262</v>
      </c>
      <c r="M284" s="27">
        <f t="shared" si="29"/>
        <v>-345599.21438013314</v>
      </c>
      <c r="N284" s="22">
        <f t="shared" si="32"/>
        <v>12883428.790917531</v>
      </c>
    </row>
    <row r="285" spans="4:14" x14ac:dyDescent="0.3">
      <c r="D285" s="2">
        <v>258</v>
      </c>
      <c r="E285" s="18">
        <f t="shared" si="26"/>
        <v>14386084.933383921</v>
      </c>
      <c r="F285" s="2">
        <f t="shared" si="27"/>
        <v>95907.232889226143</v>
      </c>
      <c r="G285" s="27">
        <f t="shared" ref="G285:G327" si="33">$D$22</f>
        <v>-385908.10968650156</v>
      </c>
      <c r="H285" s="18">
        <f t="shared" si="28"/>
        <v>14096084.056586646</v>
      </c>
      <c r="J285" s="2">
        <v>258</v>
      </c>
      <c r="K285" s="22">
        <f t="shared" si="30"/>
        <v>12883428.790917531</v>
      </c>
      <c r="L285" s="2">
        <f t="shared" si="31"/>
        <v>85889.525272783547</v>
      </c>
      <c r="M285" s="27">
        <f t="shared" si="29"/>
        <v>-345599.21438013314</v>
      </c>
      <c r="N285" s="22">
        <f t="shared" si="32"/>
        <v>12623719.10181018</v>
      </c>
    </row>
    <row r="286" spans="4:14" x14ac:dyDescent="0.3">
      <c r="D286" s="2">
        <v>259</v>
      </c>
      <c r="E286" s="18">
        <f t="shared" ref="E286:E327" si="34">H285</f>
        <v>14096084.056586646</v>
      </c>
      <c r="F286" s="2">
        <f t="shared" ref="F286:F327" si="35">$D$7*E286</f>
        <v>93973.893710577642</v>
      </c>
      <c r="G286" s="27">
        <f t="shared" si="33"/>
        <v>-385908.10968650156</v>
      </c>
      <c r="H286" s="18">
        <f t="shared" ref="H286:H327" si="36">SUM(E286:G286)</f>
        <v>13804149.840610722</v>
      </c>
      <c r="J286" s="2">
        <v>259</v>
      </c>
      <c r="K286" s="22">
        <f t="shared" si="30"/>
        <v>12623719.10181018</v>
      </c>
      <c r="L286" s="2">
        <f t="shared" si="31"/>
        <v>84158.127345401197</v>
      </c>
      <c r="M286" s="27">
        <f t="shared" si="29"/>
        <v>-345599.21438013314</v>
      </c>
      <c r="N286" s="22">
        <f t="shared" si="32"/>
        <v>12362278.014775448</v>
      </c>
    </row>
    <row r="287" spans="4:14" x14ac:dyDescent="0.3">
      <c r="D287" s="2">
        <v>260</v>
      </c>
      <c r="E287" s="18">
        <f t="shared" si="34"/>
        <v>13804149.840610722</v>
      </c>
      <c r="F287" s="2">
        <f t="shared" si="35"/>
        <v>92027.665604071488</v>
      </c>
      <c r="G287" s="27">
        <f t="shared" si="33"/>
        <v>-385908.10968650156</v>
      </c>
      <c r="H287" s="18">
        <f t="shared" si="36"/>
        <v>13510269.396528292</v>
      </c>
      <c r="J287" s="2">
        <v>260</v>
      </c>
      <c r="K287" s="22">
        <f t="shared" si="30"/>
        <v>12362278.014775448</v>
      </c>
      <c r="L287" s="2">
        <f t="shared" si="31"/>
        <v>82415.186765169652</v>
      </c>
      <c r="M287" s="27">
        <f t="shared" si="29"/>
        <v>-345599.21438013314</v>
      </c>
      <c r="N287" s="22">
        <f t="shared" si="32"/>
        <v>12099093.987160483</v>
      </c>
    </row>
    <row r="288" spans="4:14" x14ac:dyDescent="0.3">
      <c r="D288" s="2">
        <v>261</v>
      </c>
      <c r="E288" s="18">
        <f t="shared" si="34"/>
        <v>13510269.396528292</v>
      </c>
      <c r="F288" s="2">
        <f t="shared" si="35"/>
        <v>90068.462643521954</v>
      </c>
      <c r="G288" s="27">
        <f t="shared" si="33"/>
        <v>-385908.10968650156</v>
      </c>
      <c r="H288" s="18">
        <f t="shared" si="36"/>
        <v>13214429.749485314</v>
      </c>
      <c r="J288" s="2">
        <v>261</v>
      </c>
      <c r="K288" s="22">
        <f t="shared" si="30"/>
        <v>12099093.987160483</v>
      </c>
      <c r="L288" s="2">
        <f t="shared" si="31"/>
        <v>80660.626581069897</v>
      </c>
      <c r="M288" s="27">
        <f t="shared" si="29"/>
        <v>-345599.21438013314</v>
      </c>
      <c r="N288" s="22">
        <f t="shared" si="32"/>
        <v>11834155.399361419</v>
      </c>
    </row>
    <row r="289" spans="4:14" x14ac:dyDescent="0.3">
      <c r="D289" s="2">
        <v>262</v>
      </c>
      <c r="E289" s="18">
        <f t="shared" si="34"/>
        <v>13214429.749485314</v>
      </c>
      <c r="F289" s="2">
        <f t="shared" si="35"/>
        <v>88096.198329902094</v>
      </c>
      <c r="G289" s="27">
        <f t="shared" si="33"/>
        <v>-385908.10968650156</v>
      </c>
      <c r="H289" s="18">
        <f t="shared" si="36"/>
        <v>12916617.838128714</v>
      </c>
      <c r="J289" s="2">
        <v>262</v>
      </c>
      <c r="K289" s="22">
        <f t="shared" si="30"/>
        <v>11834155.399361419</v>
      </c>
      <c r="L289" s="2">
        <f t="shared" si="31"/>
        <v>78894.369329076129</v>
      </c>
      <c r="M289" s="27">
        <f t="shared" si="29"/>
        <v>-345599.21438013314</v>
      </c>
      <c r="N289" s="22">
        <f t="shared" si="32"/>
        <v>11567450.554310361</v>
      </c>
    </row>
    <row r="290" spans="4:14" x14ac:dyDescent="0.3">
      <c r="D290" s="2">
        <v>263</v>
      </c>
      <c r="E290" s="18">
        <f t="shared" si="34"/>
        <v>12916617.838128714</v>
      </c>
      <c r="F290" s="2">
        <f t="shared" si="35"/>
        <v>86110.785587524762</v>
      </c>
      <c r="G290" s="27">
        <f t="shared" si="33"/>
        <v>-385908.10968650156</v>
      </c>
      <c r="H290" s="18">
        <f t="shared" si="36"/>
        <v>12616820.514029738</v>
      </c>
      <c r="J290" s="2">
        <v>263</v>
      </c>
      <c r="K290" s="22">
        <f t="shared" si="30"/>
        <v>11567450.554310361</v>
      </c>
      <c r="L290" s="2">
        <f t="shared" si="31"/>
        <v>77116.337028735739</v>
      </c>
      <c r="M290" s="27">
        <f t="shared" si="29"/>
        <v>-345599.21438013314</v>
      </c>
      <c r="N290" s="22">
        <f t="shared" si="32"/>
        <v>11298967.676958963</v>
      </c>
    </row>
    <row r="291" spans="4:14" x14ac:dyDescent="0.3">
      <c r="D291" s="2">
        <v>264</v>
      </c>
      <c r="E291" s="18">
        <f t="shared" si="34"/>
        <v>12616820.514029738</v>
      </c>
      <c r="F291" s="2">
        <f t="shared" si="35"/>
        <v>84112.136760198249</v>
      </c>
      <c r="G291" s="27">
        <f t="shared" si="33"/>
        <v>-385908.10968650156</v>
      </c>
      <c r="H291" s="18">
        <f t="shared" si="36"/>
        <v>12315024.541103434</v>
      </c>
      <c r="J291" s="2">
        <v>264</v>
      </c>
      <c r="K291" s="22">
        <f t="shared" si="30"/>
        <v>11298967.676958963</v>
      </c>
      <c r="L291" s="2">
        <f t="shared" si="31"/>
        <v>75326.451179726428</v>
      </c>
      <c r="M291" s="27">
        <f t="shared" si="29"/>
        <v>-345599.21438013314</v>
      </c>
      <c r="N291" s="22">
        <f t="shared" si="32"/>
        <v>11028694.913758555</v>
      </c>
    </row>
    <row r="292" spans="4:14" x14ac:dyDescent="0.3">
      <c r="D292" s="2">
        <v>265</v>
      </c>
      <c r="E292" s="18">
        <f t="shared" si="34"/>
        <v>12315024.541103434</v>
      </c>
      <c r="F292" s="2">
        <f t="shared" si="35"/>
        <v>82100.163607356226</v>
      </c>
      <c r="G292" s="27">
        <f t="shared" si="33"/>
        <v>-385908.10968650156</v>
      </c>
      <c r="H292" s="18">
        <f t="shared" si="36"/>
        <v>12011216.59502429</v>
      </c>
      <c r="J292" s="2">
        <v>265</v>
      </c>
      <c r="K292" s="22">
        <f t="shared" si="30"/>
        <v>11028694.913758555</v>
      </c>
      <c r="L292" s="2">
        <f t="shared" si="31"/>
        <v>73524.632758390377</v>
      </c>
      <c r="M292" s="27">
        <f t="shared" si="29"/>
        <v>-345599.21438013314</v>
      </c>
      <c r="N292" s="22">
        <f t="shared" si="32"/>
        <v>10756620.332136812</v>
      </c>
    </row>
    <row r="293" spans="4:14" x14ac:dyDescent="0.3">
      <c r="D293" s="2">
        <v>266</v>
      </c>
      <c r="E293" s="18">
        <f t="shared" si="34"/>
        <v>12011216.59502429</v>
      </c>
      <c r="F293" s="2">
        <f t="shared" si="35"/>
        <v>80074.777300161935</v>
      </c>
      <c r="G293" s="27">
        <f t="shared" si="33"/>
        <v>-385908.10968650156</v>
      </c>
      <c r="H293" s="18">
        <f t="shared" si="36"/>
        <v>11705383.26263795</v>
      </c>
      <c r="J293" s="2">
        <v>266</v>
      </c>
      <c r="K293" s="22">
        <f t="shared" si="30"/>
        <v>10756620.332136812</v>
      </c>
      <c r="L293" s="2">
        <f t="shared" si="31"/>
        <v>71710.802214245414</v>
      </c>
      <c r="M293" s="27">
        <f t="shared" si="29"/>
        <v>-345599.21438013314</v>
      </c>
      <c r="N293" s="22">
        <f t="shared" si="32"/>
        <v>10482731.919970924</v>
      </c>
    </row>
    <row r="294" spans="4:14" x14ac:dyDescent="0.3">
      <c r="D294" s="2">
        <v>267</v>
      </c>
      <c r="E294" s="18">
        <f t="shared" si="34"/>
        <v>11705383.26263795</v>
      </c>
      <c r="F294" s="2">
        <f t="shared" si="35"/>
        <v>78035.888417586335</v>
      </c>
      <c r="G294" s="27">
        <f t="shared" si="33"/>
        <v>-385908.10968650156</v>
      </c>
      <c r="H294" s="18">
        <f t="shared" si="36"/>
        <v>11397511.041369036</v>
      </c>
      <c r="J294" s="2">
        <v>267</v>
      </c>
      <c r="K294" s="22">
        <f t="shared" si="30"/>
        <v>10482731.919970924</v>
      </c>
      <c r="L294" s="2">
        <f t="shared" si="31"/>
        <v>69884.879466472834</v>
      </c>
      <c r="M294" s="27">
        <f t="shared" si="29"/>
        <v>-345599.21438013314</v>
      </c>
      <c r="N294" s="22">
        <f t="shared" si="32"/>
        <v>10207017.585057262</v>
      </c>
    </row>
    <row r="295" spans="4:14" x14ac:dyDescent="0.3">
      <c r="D295" s="2">
        <v>268</v>
      </c>
      <c r="E295" s="18">
        <f t="shared" si="34"/>
        <v>11397511.041369036</v>
      </c>
      <c r="F295" s="2">
        <f t="shared" si="35"/>
        <v>75983.406942460249</v>
      </c>
      <c r="G295" s="27">
        <f t="shared" si="33"/>
        <v>-385908.10968650156</v>
      </c>
      <c r="H295" s="18">
        <f t="shared" si="36"/>
        <v>11087586.338624995</v>
      </c>
      <c r="J295" s="2">
        <v>268</v>
      </c>
      <c r="K295" s="22">
        <f t="shared" si="30"/>
        <v>10207017.585057262</v>
      </c>
      <c r="L295" s="2">
        <f t="shared" si="31"/>
        <v>68046.78390038175</v>
      </c>
      <c r="M295" s="27">
        <f t="shared" si="29"/>
        <v>-345599.21438013314</v>
      </c>
      <c r="N295" s="22">
        <f t="shared" si="32"/>
        <v>9929465.1545775104</v>
      </c>
    </row>
    <row r="296" spans="4:14" x14ac:dyDescent="0.3">
      <c r="D296" s="2">
        <v>269</v>
      </c>
      <c r="E296" s="18">
        <f t="shared" si="34"/>
        <v>11087586.338624995</v>
      </c>
      <c r="F296" s="2">
        <f t="shared" si="35"/>
        <v>73917.242257499965</v>
      </c>
      <c r="G296" s="27">
        <f t="shared" si="33"/>
        <v>-385908.10968650156</v>
      </c>
      <c r="H296" s="18">
        <f t="shared" si="36"/>
        <v>10775595.471195994</v>
      </c>
      <c r="J296" s="2">
        <v>269</v>
      </c>
      <c r="K296" s="22">
        <f t="shared" si="30"/>
        <v>9929465.1545775104</v>
      </c>
      <c r="L296" s="2">
        <f t="shared" si="31"/>
        <v>66196.434363850072</v>
      </c>
      <c r="M296" s="27">
        <f t="shared" si="29"/>
        <v>-345599.21438013314</v>
      </c>
      <c r="N296" s="22">
        <f t="shared" si="32"/>
        <v>9650062.374561226</v>
      </c>
    </row>
    <row r="297" spans="4:14" x14ac:dyDescent="0.3">
      <c r="D297" s="2">
        <v>270</v>
      </c>
      <c r="E297" s="18">
        <f t="shared" si="34"/>
        <v>10775595.471195994</v>
      </c>
      <c r="F297" s="2">
        <f t="shared" si="35"/>
        <v>71837.303141306635</v>
      </c>
      <c r="G297" s="27">
        <f t="shared" si="33"/>
        <v>-385908.10968650156</v>
      </c>
      <c r="H297" s="18">
        <f t="shared" si="36"/>
        <v>10461524.6646508</v>
      </c>
      <c r="J297" s="2">
        <v>270</v>
      </c>
      <c r="K297" s="22">
        <f t="shared" si="30"/>
        <v>9650062.374561226</v>
      </c>
      <c r="L297" s="2">
        <f t="shared" si="31"/>
        <v>64333.749163741508</v>
      </c>
      <c r="M297" s="27">
        <f t="shared" si="29"/>
        <v>-345599.21438013314</v>
      </c>
      <c r="N297" s="22">
        <f t="shared" si="32"/>
        <v>9368796.9093448333</v>
      </c>
    </row>
    <row r="298" spans="4:14" x14ac:dyDescent="0.3">
      <c r="D298" s="2">
        <v>271</v>
      </c>
      <c r="E298" s="18">
        <f t="shared" si="34"/>
        <v>10461524.6646508</v>
      </c>
      <c r="F298" s="2">
        <f t="shared" si="35"/>
        <v>69743.497764338666</v>
      </c>
      <c r="G298" s="27">
        <f t="shared" si="33"/>
        <v>-385908.10968650156</v>
      </c>
      <c r="H298" s="18">
        <f t="shared" si="36"/>
        <v>10145360.052728636</v>
      </c>
      <c r="J298" s="2">
        <v>271</v>
      </c>
      <c r="K298" s="22">
        <f t="shared" si="30"/>
        <v>9368796.9093448333</v>
      </c>
      <c r="L298" s="2">
        <f t="shared" si="31"/>
        <v>62458.646062298896</v>
      </c>
      <c r="M298" s="27">
        <f t="shared" si="29"/>
        <v>-345599.21438013314</v>
      </c>
      <c r="N298" s="22">
        <f t="shared" si="32"/>
        <v>9085656.3410269991</v>
      </c>
    </row>
    <row r="299" spans="4:14" x14ac:dyDescent="0.3">
      <c r="D299" s="2">
        <v>272</v>
      </c>
      <c r="E299" s="18">
        <f t="shared" si="34"/>
        <v>10145360.052728636</v>
      </c>
      <c r="F299" s="2">
        <f t="shared" si="35"/>
        <v>67635.73368485758</v>
      </c>
      <c r="G299" s="27">
        <f t="shared" si="33"/>
        <v>-385908.10968650156</v>
      </c>
      <c r="H299" s="18">
        <f t="shared" si="36"/>
        <v>9827087.6767269932</v>
      </c>
      <c r="J299" s="2">
        <v>272</v>
      </c>
      <c r="K299" s="22">
        <f t="shared" si="30"/>
        <v>9085656.3410269991</v>
      </c>
      <c r="L299" s="2">
        <f t="shared" si="31"/>
        <v>60571.042273513332</v>
      </c>
      <c r="M299" s="27">
        <f t="shared" si="29"/>
        <v>-345599.21438013314</v>
      </c>
      <c r="N299" s="22">
        <f t="shared" si="32"/>
        <v>8800628.1689203791</v>
      </c>
    </row>
    <row r="300" spans="4:14" x14ac:dyDescent="0.3">
      <c r="D300" s="2">
        <v>273</v>
      </c>
      <c r="E300" s="18">
        <f t="shared" si="34"/>
        <v>9827087.6767269932</v>
      </c>
      <c r="F300" s="2">
        <f t="shared" si="35"/>
        <v>65513.917844846626</v>
      </c>
      <c r="G300" s="27">
        <f t="shared" si="33"/>
        <v>-385908.10968650156</v>
      </c>
      <c r="H300" s="18">
        <f t="shared" si="36"/>
        <v>9506693.4848853387</v>
      </c>
      <c r="J300" s="2">
        <v>273</v>
      </c>
      <c r="K300" s="22">
        <f t="shared" si="30"/>
        <v>8800628.1689203791</v>
      </c>
      <c r="L300" s="2">
        <f t="shared" si="31"/>
        <v>58670.854459469199</v>
      </c>
      <c r="M300" s="27">
        <f t="shared" si="29"/>
        <v>-345599.21438013314</v>
      </c>
      <c r="N300" s="22">
        <f t="shared" si="32"/>
        <v>8513699.8089997135</v>
      </c>
    </row>
    <row r="301" spans="4:14" x14ac:dyDescent="0.3">
      <c r="D301" s="2">
        <v>274</v>
      </c>
      <c r="E301" s="18">
        <f t="shared" si="34"/>
        <v>9506693.4848853387</v>
      </c>
      <c r="F301" s="2">
        <f t="shared" si="35"/>
        <v>63377.956565902263</v>
      </c>
      <c r="G301" s="27">
        <f t="shared" si="33"/>
        <v>-385908.10968650156</v>
      </c>
      <c r="H301" s="18">
        <f t="shared" si="36"/>
        <v>9184163.331764739</v>
      </c>
      <c r="J301" s="2">
        <v>274</v>
      </c>
      <c r="K301" s="22">
        <f t="shared" si="30"/>
        <v>8513699.8089997135</v>
      </c>
      <c r="L301" s="2">
        <f t="shared" si="31"/>
        <v>56757.998726664759</v>
      </c>
      <c r="M301" s="27">
        <f t="shared" si="29"/>
        <v>-345599.21438013314</v>
      </c>
      <c r="N301" s="22">
        <f t="shared" si="32"/>
        <v>8224858.5933462447</v>
      </c>
    </row>
    <row r="302" spans="4:14" x14ac:dyDescent="0.3">
      <c r="D302" s="2">
        <v>275</v>
      </c>
      <c r="E302" s="18">
        <f t="shared" si="34"/>
        <v>9184163.331764739</v>
      </c>
      <c r="F302" s="2">
        <f t="shared" si="35"/>
        <v>61227.755545098262</v>
      </c>
      <c r="G302" s="27">
        <f t="shared" si="33"/>
        <v>-385908.10968650156</v>
      </c>
      <c r="H302" s="18">
        <f t="shared" si="36"/>
        <v>8859482.977623336</v>
      </c>
      <c r="J302" s="2">
        <v>275</v>
      </c>
      <c r="K302" s="22">
        <f t="shared" si="30"/>
        <v>8224858.5933462447</v>
      </c>
      <c r="L302" s="2">
        <f t="shared" si="31"/>
        <v>54832.390622308303</v>
      </c>
      <c r="M302" s="27">
        <f t="shared" si="29"/>
        <v>-345599.21438013314</v>
      </c>
      <c r="N302" s="22">
        <f t="shared" si="32"/>
        <v>7934091.7695884202</v>
      </c>
    </row>
    <row r="303" spans="4:14" x14ac:dyDescent="0.3">
      <c r="D303" s="2">
        <v>276</v>
      </c>
      <c r="E303" s="18">
        <f t="shared" si="34"/>
        <v>8859482.977623336</v>
      </c>
      <c r="F303" s="2">
        <f t="shared" si="35"/>
        <v>59063.219850822243</v>
      </c>
      <c r="G303" s="27">
        <f t="shared" si="33"/>
        <v>-385908.10968650156</v>
      </c>
      <c r="H303" s="18">
        <f t="shared" si="36"/>
        <v>8532638.0877876561</v>
      </c>
      <c r="J303" s="2">
        <v>276</v>
      </c>
      <c r="K303" s="22">
        <f t="shared" si="30"/>
        <v>7934091.7695884202</v>
      </c>
      <c r="L303" s="2">
        <f t="shared" si="31"/>
        <v>52893.945130589469</v>
      </c>
      <c r="M303" s="27">
        <f t="shared" si="29"/>
        <v>-345599.21438013314</v>
      </c>
      <c r="N303" s="22">
        <f t="shared" si="32"/>
        <v>7641386.5003388766</v>
      </c>
    </row>
    <row r="304" spans="4:14" x14ac:dyDescent="0.3">
      <c r="D304" s="2">
        <v>277</v>
      </c>
      <c r="E304" s="18">
        <f t="shared" si="34"/>
        <v>8532638.0877876561</v>
      </c>
      <c r="F304" s="2">
        <f t="shared" si="35"/>
        <v>56884.253918584378</v>
      </c>
      <c r="G304" s="27">
        <f t="shared" si="33"/>
        <v>-385908.10968650156</v>
      </c>
      <c r="H304" s="18">
        <f t="shared" si="36"/>
        <v>8203614.2320197392</v>
      </c>
      <c r="J304" s="2">
        <v>277</v>
      </c>
      <c r="K304" s="22">
        <f t="shared" si="30"/>
        <v>7641386.5003388766</v>
      </c>
      <c r="L304" s="2">
        <f t="shared" si="31"/>
        <v>50942.576668925845</v>
      </c>
      <c r="M304" s="27">
        <f t="shared" si="29"/>
        <v>-345599.21438013314</v>
      </c>
      <c r="N304" s="22">
        <f t="shared" si="32"/>
        <v>7346729.8626276692</v>
      </c>
    </row>
    <row r="305" spans="4:14" x14ac:dyDescent="0.3">
      <c r="D305" s="2">
        <v>278</v>
      </c>
      <c r="E305" s="18">
        <f t="shared" si="34"/>
        <v>8203614.2320197392</v>
      </c>
      <c r="F305" s="2">
        <f t="shared" si="35"/>
        <v>54690.761546798261</v>
      </c>
      <c r="G305" s="27">
        <f t="shared" si="33"/>
        <v>-385908.10968650156</v>
      </c>
      <c r="H305" s="18">
        <f t="shared" si="36"/>
        <v>7872396.883880036</v>
      </c>
      <c r="J305" s="2">
        <v>278</v>
      </c>
      <c r="K305" s="22">
        <f t="shared" si="30"/>
        <v>7346729.8626276692</v>
      </c>
      <c r="L305" s="2">
        <f t="shared" si="31"/>
        <v>48978.199084184467</v>
      </c>
      <c r="M305" s="27">
        <f t="shared" si="29"/>
        <v>-345599.21438013314</v>
      </c>
      <c r="N305" s="22">
        <f t="shared" si="32"/>
        <v>7050108.8473317204</v>
      </c>
    </row>
    <row r="306" spans="4:14" x14ac:dyDescent="0.3">
      <c r="D306" s="2">
        <v>279</v>
      </c>
      <c r="E306" s="18">
        <f t="shared" si="34"/>
        <v>7872396.883880036</v>
      </c>
      <c r="F306" s="2">
        <f t="shared" si="35"/>
        <v>52482.645892533576</v>
      </c>
      <c r="G306" s="27">
        <f t="shared" si="33"/>
        <v>-385908.10968650156</v>
      </c>
      <c r="H306" s="18">
        <f t="shared" si="36"/>
        <v>7538971.4200860681</v>
      </c>
      <c r="J306" s="2">
        <v>279</v>
      </c>
      <c r="K306" s="22">
        <f t="shared" si="30"/>
        <v>7050108.8473317204</v>
      </c>
      <c r="L306" s="2">
        <f t="shared" si="31"/>
        <v>47000.725648878142</v>
      </c>
      <c r="M306" s="27">
        <f t="shared" si="29"/>
        <v>-345599.21438013314</v>
      </c>
      <c r="N306" s="22">
        <f t="shared" si="32"/>
        <v>6751510.3586004656</v>
      </c>
    </row>
    <row r="307" spans="4:14" x14ac:dyDescent="0.3">
      <c r="D307" s="2">
        <v>280</v>
      </c>
      <c r="E307" s="18">
        <f t="shared" si="34"/>
        <v>7538971.4200860681</v>
      </c>
      <c r="F307" s="2">
        <f t="shared" si="35"/>
        <v>50259.809467240455</v>
      </c>
      <c r="G307" s="27">
        <f t="shared" si="33"/>
        <v>-385908.10968650156</v>
      </c>
      <c r="H307" s="18">
        <f t="shared" si="36"/>
        <v>7203323.119866807</v>
      </c>
      <c r="J307" s="2">
        <v>280</v>
      </c>
      <c r="K307" s="22">
        <f t="shared" si="30"/>
        <v>6751510.3586004656</v>
      </c>
      <c r="L307" s="2">
        <f t="shared" si="31"/>
        <v>45010.069057336441</v>
      </c>
      <c r="M307" s="27">
        <f t="shared" si="29"/>
        <v>-345599.21438013314</v>
      </c>
      <c r="N307" s="22">
        <f t="shared" si="32"/>
        <v>6450921.2132776687</v>
      </c>
    </row>
    <row r="308" spans="4:14" x14ac:dyDescent="0.3">
      <c r="D308" s="2">
        <v>281</v>
      </c>
      <c r="E308" s="18">
        <f t="shared" si="34"/>
        <v>7203323.119866807</v>
      </c>
      <c r="F308" s="2">
        <f t="shared" si="35"/>
        <v>48022.154132445386</v>
      </c>
      <c r="G308" s="27">
        <f t="shared" si="33"/>
        <v>-385908.10968650156</v>
      </c>
      <c r="H308" s="18">
        <f t="shared" si="36"/>
        <v>6865437.164312751</v>
      </c>
      <c r="J308" s="2">
        <v>281</v>
      </c>
      <c r="K308" s="22">
        <f t="shared" si="30"/>
        <v>6450921.2132776687</v>
      </c>
      <c r="L308" s="2">
        <f t="shared" si="31"/>
        <v>43006.141421851127</v>
      </c>
      <c r="M308" s="27">
        <f t="shared" si="29"/>
        <v>-345599.21438013314</v>
      </c>
      <c r="N308" s="22">
        <f t="shared" si="32"/>
        <v>6148328.1403193865</v>
      </c>
    </row>
    <row r="309" spans="4:14" x14ac:dyDescent="0.3">
      <c r="D309" s="2">
        <v>282</v>
      </c>
      <c r="E309" s="18">
        <f t="shared" si="34"/>
        <v>6865437.164312751</v>
      </c>
      <c r="F309" s="2">
        <f t="shared" si="35"/>
        <v>45769.58109541834</v>
      </c>
      <c r="G309" s="27">
        <f t="shared" si="33"/>
        <v>-385908.10968650156</v>
      </c>
      <c r="H309" s="18">
        <f t="shared" si="36"/>
        <v>6525298.6357216677</v>
      </c>
      <c r="J309" s="2">
        <v>282</v>
      </c>
      <c r="K309" s="22">
        <f t="shared" si="30"/>
        <v>6148328.1403193865</v>
      </c>
      <c r="L309" s="2">
        <f t="shared" si="31"/>
        <v>40988.854268795913</v>
      </c>
      <c r="M309" s="27">
        <f t="shared" si="29"/>
        <v>-345599.21438013314</v>
      </c>
      <c r="N309" s="22">
        <f t="shared" si="32"/>
        <v>5843717.7802080493</v>
      </c>
    </row>
    <row r="310" spans="4:14" x14ac:dyDescent="0.3">
      <c r="D310" s="2">
        <v>283</v>
      </c>
      <c r="E310" s="18">
        <f t="shared" si="34"/>
        <v>6525298.6357216677</v>
      </c>
      <c r="F310" s="2">
        <f t="shared" si="35"/>
        <v>43501.990904811122</v>
      </c>
      <c r="G310" s="27">
        <f t="shared" si="33"/>
        <v>-385908.10968650156</v>
      </c>
      <c r="H310" s="18">
        <f t="shared" si="36"/>
        <v>6182892.5169399772</v>
      </c>
      <c r="J310" s="2">
        <v>283</v>
      </c>
      <c r="K310" s="22">
        <f t="shared" si="30"/>
        <v>5843717.7802080493</v>
      </c>
      <c r="L310" s="2">
        <f t="shared" si="31"/>
        <v>38958.118534720328</v>
      </c>
      <c r="M310" s="27">
        <f t="shared" si="29"/>
        <v>-345599.21438013314</v>
      </c>
      <c r="N310" s="22">
        <f t="shared" si="32"/>
        <v>5537076.6843626369</v>
      </c>
    </row>
    <row r="311" spans="4:14" x14ac:dyDescent="0.3">
      <c r="D311" s="2">
        <v>284</v>
      </c>
      <c r="E311" s="18">
        <f t="shared" si="34"/>
        <v>6182892.5169399772</v>
      </c>
      <c r="F311" s="2">
        <f t="shared" si="35"/>
        <v>41219.28344626652</v>
      </c>
      <c r="G311" s="27">
        <f t="shared" si="33"/>
        <v>-385908.10968650156</v>
      </c>
      <c r="H311" s="18">
        <f t="shared" si="36"/>
        <v>5838203.6906997422</v>
      </c>
      <c r="J311" s="2">
        <v>284</v>
      </c>
      <c r="K311" s="22">
        <f t="shared" si="30"/>
        <v>5537076.6843626369</v>
      </c>
      <c r="L311" s="2">
        <f t="shared" si="31"/>
        <v>36913.84456241758</v>
      </c>
      <c r="M311" s="27">
        <f t="shared" si="29"/>
        <v>-345599.21438013314</v>
      </c>
      <c r="N311" s="22">
        <f t="shared" si="32"/>
        <v>5228391.3145449217</v>
      </c>
    </row>
    <row r="312" spans="4:14" x14ac:dyDescent="0.3">
      <c r="D312" s="2">
        <v>285</v>
      </c>
      <c r="E312" s="18">
        <f t="shared" si="34"/>
        <v>5838203.6906997422</v>
      </c>
      <c r="F312" s="2">
        <f t="shared" si="35"/>
        <v>38921.357937998284</v>
      </c>
      <c r="G312" s="27">
        <f t="shared" si="33"/>
        <v>-385908.10968650156</v>
      </c>
      <c r="H312" s="18">
        <f t="shared" si="36"/>
        <v>5491216.938951239</v>
      </c>
      <c r="J312" s="2">
        <v>285</v>
      </c>
      <c r="K312" s="22">
        <f t="shared" si="30"/>
        <v>5228391.3145449217</v>
      </c>
      <c r="L312" s="2">
        <f t="shared" si="31"/>
        <v>34855.942096966144</v>
      </c>
      <c r="M312" s="27">
        <f t="shared" si="29"/>
        <v>-345599.21438013314</v>
      </c>
      <c r="N312" s="22">
        <f t="shared" si="32"/>
        <v>4917648.0422617551</v>
      </c>
    </row>
    <row r="313" spans="4:14" x14ac:dyDescent="0.3">
      <c r="D313" s="2">
        <v>286</v>
      </c>
      <c r="E313" s="18">
        <f t="shared" si="34"/>
        <v>5491216.938951239</v>
      </c>
      <c r="F313" s="2">
        <f t="shared" si="35"/>
        <v>36608.112926341593</v>
      </c>
      <c r="G313" s="27">
        <f t="shared" si="33"/>
        <v>-385908.10968650156</v>
      </c>
      <c r="H313" s="18">
        <f t="shared" si="36"/>
        <v>5141916.9421910793</v>
      </c>
      <c r="J313" s="2">
        <v>286</v>
      </c>
      <c r="K313" s="22">
        <f t="shared" si="30"/>
        <v>4917648.0422617551</v>
      </c>
      <c r="L313" s="2">
        <f t="shared" si="31"/>
        <v>32784.320281745036</v>
      </c>
      <c r="M313" s="27">
        <f t="shared" si="29"/>
        <v>-345599.21438013314</v>
      </c>
      <c r="N313" s="22">
        <f t="shared" si="32"/>
        <v>4604833.1481633671</v>
      </c>
    </row>
    <row r="314" spans="4:14" x14ac:dyDescent="0.3">
      <c r="D314" s="2">
        <v>287</v>
      </c>
      <c r="E314" s="18">
        <f t="shared" si="34"/>
        <v>5141916.9421910793</v>
      </c>
      <c r="F314" s="2">
        <f t="shared" si="35"/>
        <v>34279.446281273864</v>
      </c>
      <c r="G314" s="27">
        <f t="shared" si="33"/>
        <v>-385908.10968650156</v>
      </c>
      <c r="H314" s="18">
        <f t="shared" si="36"/>
        <v>4790288.2787858518</v>
      </c>
      <c r="J314" s="2">
        <v>287</v>
      </c>
      <c r="K314" s="22">
        <f t="shared" si="30"/>
        <v>4604833.1481633671</v>
      </c>
      <c r="L314" s="2">
        <f t="shared" si="31"/>
        <v>30698.887654422448</v>
      </c>
      <c r="M314" s="27">
        <f t="shared" si="29"/>
        <v>-345599.21438013314</v>
      </c>
      <c r="N314" s="22">
        <f t="shared" si="32"/>
        <v>4289932.8214376569</v>
      </c>
    </row>
    <row r="315" spans="4:14" x14ac:dyDescent="0.3">
      <c r="D315" s="2">
        <v>288</v>
      </c>
      <c r="E315" s="18">
        <f t="shared" si="34"/>
        <v>4790288.2787858518</v>
      </c>
      <c r="F315" s="2">
        <f t="shared" si="35"/>
        <v>31935.255191905682</v>
      </c>
      <c r="G315" s="27">
        <f t="shared" si="33"/>
        <v>-385908.10968650156</v>
      </c>
      <c r="H315" s="18">
        <f t="shared" si="36"/>
        <v>4436315.4242912559</v>
      </c>
      <c r="J315" s="2">
        <v>288</v>
      </c>
      <c r="K315" s="22">
        <f t="shared" si="30"/>
        <v>4289932.8214376569</v>
      </c>
      <c r="L315" s="2">
        <f t="shared" si="31"/>
        <v>28599.552142917713</v>
      </c>
      <c r="M315" s="27">
        <f t="shared" si="29"/>
        <v>-345599.21438013314</v>
      </c>
      <c r="N315" s="22">
        <f t="shared" si="32"/>
        <v>3972933.159200442</v>
      </c>
    </row>
    <row r="316" spans="4:14" x14ac:dyDescent="0.3">
      <c r="D316" s="2">
        <v>289</v>
      </c>
      <c r="E316" s="18">
        <f t="shared" si="34"/>
        <v>4436315.4242912559</v>
      </c>
      <c r="F316" s="2">
        <f t="shared" si="35"/>
        <v>29575.436161941707</v>
      </c>
      <c r="G316" s="27">
        <f t="shared" si="33"/>
        <v>-385908.10968650156</v>
      </c>
      <c r="H316" s="18">
        <f t="shared" si="36"/>
        <v>4079982.7507666964</v>
      </c>
      <c r="J316" s="2">
        <v>289</v>
      </c>
      <c r="K316" s="22">
        <f t="shared" si="30"/>
        <v>3972933.159200442</v>
      </c>
      <c r="L316" s="2">
        <f t="shared" si="31"/>
        <v>26486.22106133628</v>
      </c>
      <c r="M316" s="27">
        <f t="shared" si="29"/>
        <v>-345599.21438013314</v>
      </c>
      <c r="N316" s="22">
        <f t="shared" si="32"/>
        <v>3653820.1658816454</v>
      </c>
    </row>
    <row r="317" spans="4:14" x14ac:dyDescent="0.3">
      <c r="D317" s="2">
        <v>290</v>
      </c>
      <c r="E317" s="18">
        <f t="shared" si="34"/>
        <v>4079982.7507666964</v>
      </c>
      <c r="F317" s="2">
        <f t="shared" si="35"/>
        <v>27199.885005111311</v>
      </c>
      <c r="G317" s="27">
        <f t="shared" si="33"/>
        <v>-385908.10968650156</v>
      </c>
      <c r="H317" s="18">
        <f t="shared" si="36"/>
        <v>3721274.526085306</v>
      </c>
      <c r="J317" s="2">
        <v>290</v>
      </c>
      <c r="K317" s="22">
        <f t="shared" si="30"/>
        <v>3653820.1658816454</v>
      </c>
      <c r="L317" s="2">
        <f t="shared" si="31"/>
        <v>24358.801105877639</v>
      </c>
      <c r="M317" s="27">
        <f t="shared" si="29"/>
        <v>-345599.21438013314</v>
      </c>
      <c r="N317" s="22">
        <f t="shared" si="32"/>
        <v>3332579.7526073903</v>
      </c>
    </row>
    <row r="318" spans="4:14" x14ac:dyDescent="0.3">
      <c r="D318" s="2">
        <v>291</v>
      </c>
      <c r="E318" s="18">
        <f t="shared" si="34"/>
        <v>3721274.526085306</v>
      </c>
      <c r="F318" s="2">
        <f t="shared" si="35"/>
        <v>24808.496840568707</v>
      </c>
      <c r="G318" s="27">
        <f t="shared" si="33"/>
        <v>-385908.10968650156</v>
      </c>
      <c r="H318" s="18">
        <f t="shared" si="36"/>
        <v>3360174.9132393729</v>
      </c>
      <c r="J318" s="2">
        <v>291</v>
      </c>
      <c r="K318" s="22">
        <f t="shared" si="30"/>
        <v>3332579.7526073903</v>
      </c>
      <c r="L318" s="2">
        <f t="shared" si="31"/>
        <v>22217.198350715938</v>
      </c>
      <c r="M318" s="27">
        <f t="shared" si="29"/>
        <v>-345599.21438013314</v>
      </c>
      <c r="N318" s="22">
        <f t="shared" si="32"/>
        <v>3009197.7365779732</v>
      </c>
    </row>
    <row r="319" spans="4:14" x14ac:dyDescent="0.3">
      <c r="D319" s="2">
        <v>292</v>
      </c>
      <c r="E319" s="18">
        <f t="shared" si="34"/>
        <v>3360174.9132393729</v>
      </c>
      <c r="F319" s="2">
        <f t="shared" si="35"/>
        <v>22401.166088262489</v>
      </c>
      <c r="G319" s="27">
        <f t="shared" si="33"/>
        <v>-385908.10968650156</v>
      </c>
      <c r="H319" s="18">
        <f t="shared" si="36"/>
        <v>2996667.9696411341</v>
      </c>
      <c r="J319" s="2">
        <v>292</v>
      </c>
      <c r="K319" s="22">
        <f t="shared" si="30"/>
        <v>3009197.7365779732</v>
      </c>
      <c r="L319" s="2">
        <f t="shared" si="31"/>
        <v>20061.318243853155</v>
      </c>
      <c r="M319" s="27">
        <f t="shared" si="29"/>
        <v>-345599.21438013314</v>
      </c>
      <c r="N319" s="22">
        <f t="shared" si="32"/>
        <v>2683659.8404416936</v>
      </c>
    </row>
    <row r="320" spans="4:14" x14ac:dyDescent="0.3">
      <c r="D320" s="2">
        <v>293</v>
      </c>
      <c r="E320" s="18">
        <f t="shared" si="34"/>
        <v>2996667.9696411341</v>
      </c>
      <c r="F320" s="2">
        <f t="shared" si="35"/>
        <v>19977.786464274228</v>
      </c>
      <c r="G320" s="27">
        <f t="shared" si="33"/>
        <v>-385908.10968650156</v>
      </c>
      <c r="H320" s="18">
        <f t="shared" si="36"/>
        <v>2630737.6464189067</v>
      </c>
      <c r="J320" s="2">
        <v>293</v>
      </c>
      <c r="K320" s="22">
        <f t="shared" si="30"/>
        <v>2683659.8404416936</v>
      </c>
      <c r="L320" s="2">
        <f t="shared" si="31"/>
        <v>17891.065602944625</v>
      </c>
      <c r="M320" s="27">
        <f t="shared" si="29"/>
        <v>-345599.21438013314</v>
      </c>
      <c r="N320" s="22">
        <f t="shared" si="32"/>
        <v>2355951.6916645053</v>
      </c>
    </row>
    <row r="321" spans="4:14" x14ac:dyDescent="0.3">
      <c r="D321" s="2">
        <v>294</v>
      </c>
      <c r="E321" s="18">
        <f t="shared" si="34"/>
        <v>2630737.6464189067</v>
      </c>
      <c r="F321" s="2">
        <f t="shared" si="35"/>
        <v>17538.250976126044</v>
      </c>
      <c r="G321" s="27">
        <f t="shared" si="33"/>
        <v>-385908.10968650156</v>
      </c>
      <c r="H321" s="18">
        <f t="shared" si="36"/>
        <v>2262367.7877085311</v>
      </c>
      <c r="J321" s="2">
        <v>294</v>
      </c>
      <c r="K321" s="22">
        <f t="shared" si="30"/>
        <v>2355951.6916645053</v>
      </c>
      <c r="L321" s="2">
        <f t="shared" si="31"/>
        <v>15706.344611096703</v>
      </c>
      <c r="M321" s="27">
        <f t="shared" ref="M321:M327" si="37">$L$61</f>
        <v>-345599.21438013314</v>
      </c>
      <c r="N321" s="22">
        <f t="shared" si="32"/>
        <v>2026058.8218954687</v>
      </c>
    </row>
    <row r="322" spans="4:14" x14ac:dyDescent="0.3">
      <c r="D322" s="2">
        <v>295</v>
      </c>
      <c r="E322" s="18">
        <f t="shared" si="34"/>
        <v>2262367.7877085311</v>
      </c>
      <c r="F322" s="2">
        <f t="shared" si="35"/>
        <v>15082.451918056875</v>
      </c>
      <c r="G322" s="27">
        <f t="shared" si="33"/>
        <v>-385908.10968650156</v>
      </c>
      <c r="H322" s="18">
        <f t="shared" si="36"/>
        <v>1891542.1299400863</v>
      </c>
      <c r="J322" s="2">
        <v>295</v>
      </c>
      <c r="K322" s="22">
        <f t="shared" ref="K322:K327" si="38">N321</f>
        <v>2026058.8218954687</v>
      </c>
      <c r="L322" s="2">
        <f t="shared" ref="L322:L327" si="39">$D$7*K322</f>
        <v>13507.05881263646</v>
      </c>
      <c r="M322" s="27">
        <f t="shared" si="37"/>
        <v>-345599.21438013314</v>
      </c>
      <c r="N322" s="22">
        <f t="shared" ref="N322:N327" si="40">SUM(K322:M322)</f>
        <v>1693966.666327972</v>
      </c>
    </row>
    <row r="323" spans="4:14" x14ac:dyDescent="0.3">
      <c r="D323" s="2">
        <v>296</v>
      </c>
      <c r="E323" s="18">
        <f t="shared" si="34"/>
        <v>1891542.1299400863</v>
      </c>
      <c r="F323" s="2">
        <f t="shared" si="35"/>
        <v>12610.280866267243</v>
      </c>
      <c r="G323" s="27">
        <f t="shared" si="33"/>
        <v>-385908.10968650156</v>
      </c>
      <c r="H323" s="18">
        <f t="shared" si="36"/>
        <v>1518244.3011198519</v>
      </c>
      <c r="J323" s="2">
        <v>296</v>
      </c>
      <c r="K323" s="22">
        <f t="shared" si="38"/>
        <v>1693966.666327972</v>
      </c>
      <c r="L323" s="2">
        <f t="shared" si="39"/>
        <v>11293.111108853147</v>
      </c>
      <c r="M323" s="27">
        <f t="shared" si="37"/>
        <v>-345599.21438013314</v>
      </c>
      <c r="N323" s="22">
        <f t="shared" si="40"/>
        <v>1359660.563056692</v>
      </c>
    </row>
    <row r="324" spans="4:14" x14ac:dyDescent="0.3">
      <c r="D324" s="2">
        <v>297</v>
      </c>
      <c r="E324" s="18">
        <f t="shared" si="34"/>
        <v>1518244.3011198519</v>
      </c>
      <c r="F324" s="2">
        <f t="shared" si="35"/>
        <v>10121.628674132346</v>
      </c>
      <c r="G324" s="27">
        <f t="shared" si="33"/>
        <v>-385908.10968650156</v>
      </c>
      <c r="H324" s="18">
        <f t="shared" si="36"/>
        <v>1142457.8201074826</v>
      </c>
      <c r="J324" s="2">
        <v>297</v>
      </c>
      <c r="K324" s="22">
        <f t="shared" si="38"/>
        <v>1359660.563056692</v>
      </c>
      <c r="L324" s="2">
        <f t="shared" si="39"/>
        <v>9064.4037537112799</v>
      </c>
      <c r="M324" s="27">
        <f t="shared" si="37"/>
        <v>-345599.21438013314</v>
      </c>
      <c r="N324" s="22">
        <f t="shared" si="40"/>
        <v>1023125.7524302702</v>
      </c>
    </row>
    <row r="325" spans="4:14" x14ac:dyDescent="0.3">
      <c r="D325" s="2">
        <v>298</v>
      </c>
      <c r="E325" s="18">
        <f t="shared" si="34"/>
        <v>1142457.8201074826</v>
      </c>
      <c r="F325" s="2">
        <f t="shared" si="35"/>
        <v>7616.3854673832175</v>
      </c>
      <c r="G325" s="27">
        <f t="shared" si="33"/>
        <v>-385908.10968650156</v>
      </c>
      <c r="H325" s="18">
        <f t="shared" si="36"/>
        <v>764166.09588836436</v>
      </c>
      <c r="J325" s="2">
        <v>298</v>
      </c>
      <c r="K325" s="22">
        <f t="shared" si="38"/>
        <v>1023125.7524302702</v>
      </c>
      <c r="L325" s="2">
        <f t="shared" si="39"/>
        <v>6820.8383495351354</v>
      </c>
      <c r="M325" s="27">
        <f t="shared" si="37"/>
        <v>-345599.21438013314</v>
      </c>
      <c r="N325" s="22">
        <f t="shared" si="40"/>
        <v>684347.37639967212</v>
      </c>
    </row>
    <row r="326" spans="4:14" x14ac:dyDescent="0.3">
      <c r="D326" s="2">
        <v>299</v>
      </c>
      <c r="E326" s="18">
        <f t="shared" si="34"/>
        <v>764166.09588836436</v>
      </c>
      <c r="F326" s="2">
        <f t="shared" si="35"/>
        <v>5094.440639255763</v>
      </c>
      <c r="G326" s="27">
        <f t="shared" si="33"/>
        <v>-385908.10968650156</v>
      </c>
      <c r="H326" s="18">
        <f t="shared" si="36"/>
        <v>383352.42684111861</v>
      </c>
      <c r="J326" s="2">
        <v>299</v>
      </c>
      <c r="K326" s="22">
        <f t="shared" si="38"/>
        <v>684347.37639967212</v>
      </c>
      <c r="L326" s="2">
        <f t="shared" si="39"/>
        <v>4562.3158426644814</v>
      </c>
      <c r="M326" s="27">
        <f t="shared" si="37"/>
        <v>-345599.21438013314</v>
      </c>
      <c r="N326" s="22">
        <f t="shared" si="40"/>
        <v>343310.47786220344</v>
      </c>
    </row>
    <row r="327" spans="4:14" x14ac:dyDescent="0.3">
      <c r="D327" s="2">
        <v>300</v>
      </c>
      <c r="E327" s="18">
        <f t="shared" si="34"/>
        <v>383352.42684111861</v>
      </c>
      <c r="F327" s="2">
        <f t="shared" si="35"/>
        <v>2555.6828456074577</v>
      </c>
      <c r="G327" s="27">
        <f t="shared" si="33"/>
        <v>-385908.10968650156</v>
      </c>
      <c r="H327" s="18">
        <f t="shared" si="36"/>
        <v>2.2450694814324379E-7</v>
      </c>
      <c r="J327" s="2">
        <v>300</v>
      </c>
      <c r="K327" s="22">
        <f t="shared" si="38"/>
        <v>343310.47786220344</v>
      </c>
      <c r="L327" s="2">
        <f t="shared" si="39"/>
        <v>2288.7365190813562</v>
      </c>
      <c r="M327" s="27">
        <f t="shared" si="37"/>
        <v>-345599.21438013314</v>
      </c>
      <c r="N327" s="22">
        <f t="shared" si="40"/>
        <v>1.1516385711729527E-6</v>
      </c>
    </row>
    <row r="328" spans="4:14" x14ac:dyDescent="0.3">
      <c r="K328" s="20"/>
      <c r="M328" s="11"/>
      <c r="N328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221D-00FF-47C3-AE59-00AE9086C4C2}">
  <sheetPr codeName="Sheet5"/>
  <dimension ref="B2:F34"/>
  <sheetViews>
    <sheetView workbookViewId="0">
      <selection activeCell="F44" sqref="F44"/>
    </sheetView>
  </sheetViews>
  <sheetFormatPr defaultRowHeight="14.4" x14ac:dyDescent="0.3"/>
  <cols>
    <col min="2" max="2" width="15.5546875" customWidth="1"/>
    <col min="3" max="3" width="14.33203125" customWidth="1"/>
    <col min="5" max="5" width="16.109375" customWidth="1"/>
    <col min="6" max="6" width="20.44140625" customWidth="1"/>
  </cols>
  <sheetData>
    <row r="2" spans="2:6" x14ac:dyDescent="0.3">
      <c r="B2" t="s">
        <v>69</v>
      </c>
    </row>
    <row r="3" spans="2:6" x14ac:dyDescent="0.3">
      <c r="B3" t="s">
        <v>70</v>
      </c>
    </row>
    <row r="6" spans="2:6" x14ac:dyDescent="0.3">
      <c r="B6" t="s">
        <v>2</v>
      </c>
      <c r="C6" s="1">
        <v>0.15</v>
      </c>
    </row>
    <row r="7" spans="2:6" x14ac:dyDescent="0.3">
      <c r="B7" t="s">
        <v>71</v>
      </c>
      <c r="C7" s="1">
        <v>0.04</v>
      </c>
    </row>
    <row r="8" spans="2:6" x14ac:dyDescent="0.3">
      <c r="B8" t="s">
        <v>72</v>
      </c>
      <c r="C8" s="1">
        <v>0.05</v>
      </c>
    </row>
    <row r="9" spans="2:6" x14ac:dyDescent="0.3">
      <c r="B9" t="s">
        <v>13</v>
      </c>
      <c r="C9">
        <v>20</v>
      </c>
      <c r="D9" t="s">
        <v>20</v>
      </c>
    </row>
    <row r="12" spans="2:6" x14ac:dyDescent="0.3">
      <c r="B12" s="15" t="s">
        <v>21</v>
      </c>
      <c r="C12" s="15" t="s">
        <v>73</v>
      </c>
      <c r="D12" s="15" t="s">
        <v>74</v>
      </c>
      <c r="E12" s="15" t="s">
        <v>75</v>
      </c>
      <c r="F12" s="15" t="s">
        <v>76</v>
      </c>
    </row>
    <row r="13" spans="2:6" x14ac:dyDescent="0.3">
      <c r="B13" s="2">
        <v>1</v>
      </c>
      <c r="C13" s="2">
        <f>100000-$C$9*100000</f>
        <v>-1900000</v>
      </c>
      <c r="D13" s="2">
        <f>70+$C$7*70</f>
        <v>72.8</v>
      </c>
      <c r="E13" s="2">
        <f t="shared" ref="E13:E31" si="0">PRODUCT(D13, C13)</f>
        <v>-138320000</v>
      </c>
      <c r="F13" s="2">
        <f>E13/(1+$C$6)^B13</f>
        <v>-120278260.86956523</v>
      </c>
    </row>
    <row r="14" spans="2:6" x14ac:dyDescent="0.3">
      <c r="B14" s="2">
        <v>2</v>
      </c>
      <c r="C14" s="2">
        <f t="shared" ref="C14:C31" si="1">(C13)-($C$8*C13)</f>
        <v>-1805000</v>
      </c>
      <c r="D14" s="2">
        <f t="shared" ref="D14:D31" si="2">D13+$C$7*D13</f>
        <v>75.712000000000003</v>
      </c>
      <c r="E14" s="2">
        <f t="shared" si="0"/>
        <v>-136660160</v>
      </c>
      <c r="F14" s="2">
        <f t="shared" ref="F14:F31" si="3">E14/(1+$C$6)^B14</f>
        <v>-103334714.55576561</v>
      </c>
    </row>
    <row r="15" spans="2:6" x14ac:dyDescent="0.3">
      <c r="B15" s="2">
        <v>3</v>
      </c>
      <c r="C15" s="2">
        <f t="shared" si="1"/>
        <v>-1714750</v>
      </c>
      <c r="D15" s="2">
        <f t="shared" si="2"/>
        <v>78.740480000000005</v>
      </c>
      <c r="E15" s="2">
        <f t="shared" si="0"/>
        <v>-135020238.08000001</v>
      </c>
      <c r="F15" s="2">
        <f t="shared" si="3"/>
        <v>-88777998.244431689</v>
      </c>
    </row>
    <row r="16" spans="2:6" x14ac:dyDescent="0.3">
      <c r="B16" s="2">
        <v>4</v>
      </c>
      <c r="C16" s="2">
        <f t="shared" si="1"/>
        <v>-1629012.5</v>
      </c>
      <c r="D16" s="2">
        <f t="shared" si="2"/>
        <v>81.890099200000009</v>
      </c>
      <c r="E16" s="2">
        <f t="shared" si="0"/>
        <v>-133399995.22304001</v>
      </c>
      <c r="F16" s="2">
        <f t="shared" si="3"/>
        <v>-76271880.23086828</v>
      </c>
    </row>
    <row r="17" spans="2:6" x14ac:dyDescent="0.3">
      <c r="B17" s="2">
        <v>5</v>
      </c>
      <c r="C17" s="2">
        <f t="shared" si="1"/>
        <v>-1547561.875</v>
      </c>
      <c r="D17" s="2">
        <f t="shared" si="2"/>
        <v>85.165703168000007</v>
      </c>
      <c r="E17" s="2">
        <f t="shared" si="0"/>
        <v>-131799195.28036353</v>
      </c>
      <c r="F17" s="2">
        <f t="shared" si="3"/>
        <v>-65527493.624432914</v>
      </c>
    </row>
    <row r="18" spans="2:6" x14ac:dyDescent="0.3">
      <c r="B18" s="2">
        <v>6</v>
      </c>
      <c r="C18" s="2">
        <f t="shared" si="1"/>
        <v>-1470183.78125</v>
      </c>
      <c r="D18" s="2">
        <f t="shared" si="2"/>
        <v>88.572331294720001</v>
      </c>
      <c r="E18" s="2">
        <f t="shared" si="0"/>
        <v>-130217604.93699916</v>
      </c>
      <c r="F18" s="2">
        <f t="shared" si="3"/>
        <v>-56296664.087773673</v>
      </c>
    </row>
    <row r="19" spans="2:6" x14ac:dyDescent="0.3">
      <c r="B19" s="2">
        <v>7</v>
      </c>
      <c r="C19" s="2">
        <f t="shared" si="1"/>
        <v>-1396674.5921875001</v>
      </c>
      <c r="D19" s="2">
        <f t="shared" si="2"/>
        <v>92.115224546508799</v>
      </c>
      <c r="E19" s="2">
        <f t="shared" si="0"/>
        <v>-128654993.67775518</v>
      </c>
      <c r="F19" s="2">
        <f t="shared" si="3"/>
        <v>-48366177.494539484</v>
      </c>
    </row>
    <row r="20" spans="2:6" x14ac:dyDescent="0.3">
      <c r="B20" s="2">
        <v>8</v>
      </c>
      <c r="C20" s="2">
        <f t="shared" si="1"/>
        <v>-1326840.8625781252</v>
      </c>
      <c r="D20" s="2">
        <f t="shared" si="2"/>
        <v>95.799833528369149</v>
      </c>
      <c r="E20" s="2">
        <f t="shared" si="0"/>
        <v>-127111133.75362211</v>
      </c>
      <c r="F20" s="2">
        <f t="shared" si="3"/>
        <v>-41552855.09965653</v>
      </c>
    </row>
    <row r="21" spans="2:6" x14ac:dyDescent="0.3">
      <c r="B21" s="2">
        <v>9</v>
      </c>
      <c r="C21" s="2">
        <f t="shared" si="1"/>
        <v>-1260498.8194492189</v>
      </c>
      <c r="D21" s="2">
        <f t="shared" si="2"/>
        <v>99.631826869503911</v>
      </c>
      <c r="E21" s="2">
        <f t="shared" si="0"/>
        <v>-125585800.14857864</v>
      </c>
      <c r="F21" s="2">
        <f t="shared" si="3"/>
        <v>-35699322.468226656</v>
      </c>
    </row>
    <row r="22" spans="2:6" x14ac:dyDescent="0.3">
      <c r="B22" s="2">
        <v>10</v>
      </c>
      <c r="C22" s="2">
        <f t="shared" si="1"/>
        <v>-1197473.878476758</v>
      </c>
      <c r="D22" s="2">
        <f t="shared" si="2"/>
        <v>103.61709994428406</v>
      </c>
      <c r="E22" s="2">
        <f t="shared" si="0"/>
        <v>-124078770.54679571</v>
      </c>
      <c r="F22" s="2">
        <f t="shared" si="3"/>
        <v>-30670374.433572125</v>
      </c>
    </row>
    <row r="23" spans="2:6" x14ac:dyDescent="0.3">
      <c r="B23" s="2">
        <v>11</v>
      </c>
      <c r="C23" s="2">
        <f t="shared" si="1"/>
        <v>-1137600.1845529201</v>
      </c>
      <c r="D23" s="2">
        <f t="shared" si="2"/>
        <v>107.76178394205543</v>
      </c>
      <c r="E23" s="2">
        <f t="shared" si="0"/>
        <v>-122589825.30023415</v>
      </c>
      <c r="F23" s="2">
        <f t="shared" si="3"/>
        <v>-26349852.122060224</v>
      </c>
    </row>
    <row r="24" spans="2:6" x14ac:dyDescent="0.3">
      <c r="B24" s="2">
        <v>12</v>
      </c>
      <c r="C24" s="2">
        <f t="shared" si="1"/>
        <v>-1080720.175325274</v>
      </c>
      <c r="D24" s="2">
        <f t="shared" si="2"/>
        <v>112.07225529973765</v>
      </c>
      <c r="E24" s="2">
        <f t="shared" si="0"/>
        <v>-121118747.39663135</v>
      </c>
      <c r="F24" s="2">
        <f t="shared" si="3"/>
        <v>-22637959.910083048</v>
      </c>
    </row>
    <row r="25" spans="2:6" x14ac:dyDescent="0.3">
      <c r="B25" s="2">
        <v>13</v>
      </c>
      <c r="C25" s="2">
        <f t="shared" si="1"/>
        <v>-1026684.1665590103</v>
      </c>
      <c r="D25" s="2">
        <f t="shared" si="2"/>
        <v>116.55514551172715</v>
      </c>
      <c r="E25" s="2">
        <f t="shared" si="0"/>
        <v>-119665322.42787175</v>
      </c>
      <c r="F25" s="2">
        <f t="shared" si="3"/>
        <v>-19448960.340140913</v>
      </c>
    </row>
    <row r="26" spans="2:6" x14ac:dyDescent="0.3">
      <c r="B26" s="2">
        <v>14</v>
      </c>
      <c r="C26" s="2">
        <f t="shared" si="1"/>
        <v>-975349.95823105972</v>
      </c>
      <c r="D26" s="2">
        <f t="shared" si="2"/>
        <v>121.21735133219623</v>
      </c>
      <c r="E26" s="2">
        <f t="shared" si="0"/>
        <v>-118229338.55873728</v>
      </c>
      <c r="F26" s="2">
        <f t="shared" si="3"/>
        <v>-16709193.753094973</v>
      </c>
    </row>
    <row r="27" spans="2:6" x14ac:dyDescent="0.3">
      <c r="B27" s="2">
        <v>15</v>
      </c>
      <c r="C27" s="2">
        <f t="shared" si="1"/>
        <v>-926582.4603195067</v>
      </c>
      <c r="D27" s="2">
        <f t="shared" si="2"/>
        <v>126.06604538548407</v>
      </c>
      <c r="E27" s="2">
        <f t="shared" si="0"/>
        <v>-116810586.49603243</v>
      </c>
      <c r="F27" s="2">
        <f t="shared" si="3"/>
        <v>-14355376.893963337</v>
      </c>
    </row>
    <row r="28" spans="2:6" x14ac:dyDescent="0.3">
      <c r="B28" s="2">
        <v>16</v>
      </c>
      <c r="C28" s="2">
        <f t="shared" si="1"/>
        <v>-880253.33730353136</v>
      </c>
      <c r="D28" s="2">
        <f t="shared" si="2"/>
        <v>131.10868720090343</v>
      </c>
      <c r="E28" s="2">
        <f t="shared" si="0"/>
        <v>-115408859.45808004</v>
      </c>
      <c r="F28" s="2">
        <f t="shared" si="3"/>
        <v>-12333141.192378938</v>
      </c>
    </row>
    <row r="29" spans="2:6" x14ac:dyDescent="0.3">
      <c r="B29" s="2">
        <v>17</v>
      </c>
      <c r="C29" s="2">
        <f t="shared" si="1"/>
        <v>-836240.67043835483</v>
      </c>
      <c r="D29" s="2">
        <f t="shared" si="2"/>
        <v>136.35303468893957</v>
      </c>
      <c r="E29" s="2">
        <f t="shared" si="0"/>
        <v>-114023953.14458308</v>
      </c>
      <c r="F29" s="2">
        <f t="shared" si="3"/>
        <v>-10595776.954843819</v>
      </c>
    </row>
    <row r="30" spans="2:6" x14ac:dyDescent="0.3">
      <c r="B30" s="2">
        <v>18</v>
      </c>
      <c r="C30" s="2">
        <f t="shared" si="1"/>
        <v>-794428.63691643707</v>
      </c>
      <c r="D30" s="2">
        <f t="shared" si="2"/>
        <v>141.80715607649717</v>
      </c>
      <c r="E30" s="2">
        <f t="shared" si="0"/>
        <v>-112655665.70684808</v>
      </c>
      <c r="F30" s="2">
        <f t="shared" si="3"/>
        <v>-9103154.4620745182</v>
      </c>
    </row>
    <row r="31" spans="2:6" x14ac:dyDescent="0.3">
      <c r="B31" s="2">
        <v>19</v>
      </c>
      <c r="C31" s="2">
        <f t="shared" si="1"/>
        <v>-754707.20507061516</v>
      </c>
      <c r="D31" s="2">
        <f t="shared" si="2"/>
        <v>147.47944231955705</v>
      </c>
      <c r="E31" s="2">
        <f t="shared" si="0"/>
        <v>-111303797.71836591</v>
      </c>
      <c r="F31" s="2">
        <f t="shared" si="3"/>
        <v>-7820797.0508953249</v>
      </c>
    </row>
    <row r="32" spans="2:6" x14ac:dyDescent="0.3">
      <c r="B32" s="2">
        <v>20</v>
      </c>
      <c r="C32" s="2">
        <f t="shared" ref="C32" si="4">(C31)-($C$8*C31)</f>
        <v>-716971.84481708438</v>
      </c>
      <c r="D32" s="2">
        <f t="shared" ref="D32" si="5">D31+$C$7*D31</f>
        <v>153.37862001233933</v>
      </c>
      <c r="E32" s="2">
        <f t="shared" ref="E32" si="6">PRODUCT(D32, C32)</f>
        <v>-109968152.1457455</v>
      </c>
      <c r="F32" s="2">
        <f t="shared" ref="F32" si="7">E32/(1+$C$6)^B32</f>
        <v>-6719084.7706822446</v>
      </c>
    </row>
    <row r="34" spans="5:6" x14ac:dyDescent="0.3">
      <c r="E34" s="14" t="s">
        <v>77</v>
      </c>
      <c r="F34" s="8">
        <f>SUM(F13:F32)</f>
        <v>-812849038.55904961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F9E-1965-4A52-BA71-6A7BA6E7D039}">
  <sheetPr codeName="Sheet6"/>
  <dimension ref="C3:H24"/>
  <sheetViews>
    <sheetView workbookViewId="0">
      <selection activeCell="K12" sqref="K12"/>
    </sheetView>
  </sheetViews>
  <sheetFormatPr defaultRowHeight="14.4" x14ac:dyDescent="0.3"/>
  <cols>
    <col min="7" max="7" width="16.5546875" customWidth="1"/>
  </cols>
  <sheetData>
    <row r="3" spans="3:8" x14ac:dyDescent="0.3">
      <c r="C3" t="s">
        <v>78</v>
      </c>
    </row>
    <row r="4" spans="3:8" x14ac:dyDescent="0.3">
      <c r="C4" t="s">
        <v>79</v>
      </c>
    </row>
    <row r="5" spans="3:8" x14ac:dyDescent="0.3">
      <c r="C5" t="s">
        <v>80</v>
      </c>
    </row>
    <row r="7" spans="3:8" x14ac:dyDescent="0.3">
      <c r="D7" t="s">
        <v>2</v>
      </c>
      <c r="E7" s="1">
        <v>0.16</v>
      </c>
      <c r="G7" t="s">
        <v>83</v>
      </c>
      <c r="H7">
        <v>5</v>
      </c>
    </row>
    <row r="8" spans="3:8" x14ac:dyDescent="0.3">
      <c r="D8" t="s">
        <v>81</v>
      </c>
      <c r="E8" s="28">
        <v>0.125</v>
      </c>
    </row>
    <row r="9" spans="3:8" x14ac:dyDescent="0.3">
      <c r="D9" t="s">
        <v>13</v>
      </c>
      <c r="E9">
        <v>7</v>
      </c>
      <c r="F9" t="s">
        <v>31</v>
      </c>
    </row>
    <row r="10" spans="3:8" x14ac:dyDescent="0.3">
      <c r="D10" t="s">
        <v>6</v>
      </c>
      <c r="E10">
        <v>250</v>
      </c>
    </row>
    <row r="12" spans="3:8" x14ac:dyDescent="0.3">
      <c r="D12" s="15" t="s">
        <v>21</v>
      </c>
      <c r="E12" s="15" t="s">
        <v>82</v>
      </c>
      <c r="F12" s="15" t="s">
        <v>11</v>
      </c>
    </row>
    <row r="13" spans="3:8" x14ac:dyDescent="0.3">
      <c r="D13" s="2">
        <v>1</v>
      </c>
      <c r="E13" s="2">
        <f>H7*(1+$E$8)^D13</f>
        <v>5.625</v>
      </c>
      <c r="F13" s="2">
        <f>E13/(1+$E$7)^D13</f>
        <v>4.8491379310344831</v>
      </c>
    </row>
    <row r="14" spans="3:8" x14ac:dyDescent="0.3">
      <c r="D14" s="2">
        <v>2</v>
      </c>
      <c r="E14" s="2">
        <f>$H$7*(1+$E$8)^D14</f>
        <v>6.328125</v>
      </c>
      <c r="F14" s="2">
        <f t="shared" ref="F14:F19" si="0">E14/(1+$E$7)^D14</f>
        <v>4.7028277348394774</v>
      </c>
    </row>
    <row r="15" spans="3:8" x14ac:dyDescent="0.3">
      <c r="D15" s="2">
        <v>3</v>
      </c>
      <c r="E15" s="2">
        <f t="shared" ref="E15:E19" si="1">$H$7*(1+$E$8)^D15</f>
        <v>7.119140625</v>
      </c>
      <c r="F15" s="2">
        <f t="shared" si="0"/>
        <v>4.5609320704262171</v>
      </c>
    </row>
    <row r="16" spans="3:8" x14ac:dyDescent="0.3">
      <c r="D16" s="2">
        <v>4</v>
      </c>
      <c r="E16" s="2">
        <f t="shared" si="1"/>
        <v>8.009033203125</v>
      </c>
      <c r="F16" s="2">
        <f t="shared" si="0"/>
        <v>4.4233177407150812</v>
      </c>
    </row>
    <row r="17" spans="4:6" x14ac:dyDescent="0.3">
      <c r="D17" s="2">
        <v>5</v>
      </c>
      <c r="E17" s="2">
        <f t="shared" si="1"/>
        <v>9.010162353515625</v>
      </c>
      <c r="F17" s="2">
        <f t="shared" si="0"/>
        <v>4.2898555675038512</v>
      </c>
    </row>
    <row r="18" spans="4:6" x14ac:dyDescent="0.3">
      <c r="D18" s="2">
        <v>6</v>
      </c>
      <c r="E18" s="2">
        <f t="shared" si="1"/>
        <v>10.136432647705078</v>
      </c>
      <c r="F18" s="2">
        <f t="shared" si="0"/>
        <v>4.1604202702084763</v>
      </c>
    </row>
    <row r="19" spans="4:6" x14ac:dyDescent="0.3">
      <c r="D19" s="2">
        <v>7</v>
      </c>
      <c r="E19" s="2">
        <f t="shared" si="1"/>
        <v>11.403486728668213</v>
      </c>
      <c r="F19" s="2">
        <f t="shared" si="0"/>
        <v>4.0348903482625307</v>
      </c>
    </row>
    <row r="21" spans="4:6" x14ac:dyDescent="0.3">
      <c r="E21" s="10" t="s">
        <v>84</v>
      </c>
      <c r="F21">
        <f>SUM(F13:F19)</f>
        <v>31.021381662990116</v>
      </c>
    </row>
    <row r="22" spans="4:6" x14ac:dyDescent="0.3">
      <c r="E22" s="10" t="s">
        <v>11</v>
      </c>
      <c r="F22">
        <f>250/(1+E7)^7</f>
        <v>88.457382471425845</v>
      </c>
    </row>
    <row r="24" spans="4:6" x14ac:dyDescent="0.3">
      <c r="E24" t="s">
        <v>85</v>
      </c>
      <c r="F24">
        <f>SUM(F21:F22)</f>
        <v>119.47876413441597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774D-3498-4E21-B341-EC593301A67F}">
  <sheetPr codeName="Sheet7"/>
  <dimension ref="F1:M1234"/>
  <sheetViews>
    <sheetView topLeftCell="D1" workbookViewId="0">
      <selection activeCell="I1" sqref="I1"/>
    </sheetView>
  </sheetViews>
  <sheetFormatPr defaultRowHeight="14.4" x14ac:dyDescent="0.3"/>
  <cols>
    <col min="6" max="6" width="10.33203125" bestFit="1" customWidth="1"/>
    <col min="7" max="7" width="20.109375" customWidth="1"/>
    <col min="8" max="8" width="15.88671875" bestFit="1" customWidth="1"/>
    <col min="9" max="9" width="19.44140625" customWidth="1"/>
    <col min="10" max="10" width="17.5546875" customWidth="1"/>
    <col min="11" max="11" width="12.109375" customWidth="1"/>
    <col min="12" max="12" width="10.21875" bestFit="1" customWidth="1"/>
  </cols>
  <sheetData>
    <row r="1" spans="6:13" x14ac:dyDescent="0.3">
      <c r="F1" s="15" t="s">
        <v>86</v>
      </c>
      <c r="G1" s="15" t="s">
        <v>87</v>
      </c>
      <c r="H1" s="15" t="s">
        <v>94</v>
      </c>
      <c r="I1" s="15" t="s">
        <v>88</v>
      </c>
      <c r="J1" s="30" t="s">
        <v>92</v>
      </c>
    </row>
    <row r="2" spans="6:13" x14ac:dyDescent="0.3">
      <c r="F2" s="29">
        <v>43585</v>
      </c>
      <c r="G2" s="2">
        <v>1247.8797609999999</v>
      </c>
      <c r="H2" s="2" t="s">
        <v>93</v>
      </c>
      <c r="I2" s="2">
        <v>11748.150390999999</v>
      </c>
      <c r="J2" s="2" t="s">
        <v>93</v>
      </c>
      <c r="L2" s="15" t="s">
        <v>89</v>
      </c>
      <c r="M2" s="2">
        <f>SLOPE(H3:H1234, J3:J1234)</f>
        <v>1.081754110160082</v>
      </c>
    </row>
    <row r="3" spans="6:13" x14ac:dyDescent="0.3">
      <c r="F3" s="29">
        <v>43587</v>
      </c>
      <c r="G3" s="2">
        <v>1258.855225</v>
      </c>
      <c r="H3" s="2">
        <f>(G3-G2)/G2</f>
        <v>8.7952896929787625E-3</v>
      </c>
      <c r="I3" s="2">
        <v>11724.75</v>
      </c>
      <c r="J3" s="2">
        <f>(I3-I2)/I2</f>
        <v>-1.9918361802659375E-3</v>
      </c>
      <c r="L3" s="15" t="s">
        <v>90</v>
      </c>
      <c r="M3" s="2">
        <f>CORREL(H3:H1234, J3:J1234)</f>
        <v>0.6832587843906387</v>
      </c>
    </row>
    <row r="4" spans="6:13" x14ac:dyDescent="0.3">
      <c r="F4" s="29">
        <v>43588</v>
      </c>
      <c r="G4" s="2">
        <v>1262.259644</v>
      </c>
      <c r="H4" s="2">
        <f t="shared" ref="H4:H67" si="0">(G4-G3)/G3</f>
        <v>2.7043769072015106E-3</v>
      </c>
      <c r="I4" s="2">
        <v>11712.25</v>
      </c>
      <c r="J4" s="2">
        <f t="shared" ref="J4:J67" si="1">(I4-I3)/I3</f>
        <v>-1.0661208128105077E-3</v>
      </c>
      <c r="L4" s="15" t="s">
        <v>91</v>
      </c>
      <c r="M4" s="2">
        <f>_xlfn.COVARIANCE.S(H3:H1234, J3:J1234)</f>
        <v>1.5721354176248531E-4</v>
      </c>
    </row>
    <row r="5" spans="6:13" x14ac:dyDescent="0.3">
      <c r="F5" s="29">
        <v>43591</v>
      </c>
      <c r="G5" s="2">
        <v>1240.801514</v>
      </c>
      <c r="H5" s="2">
        <f t="shared" si="0"/>
        <v>-1.6999775047866445E-2</v>
      </c>
      <c r="I5" s="2">
        <v>11598.25</v>
      </c>
      <c r="J5" s="2">
        <f t="shared" si="1"/>
        <v>-9.7333987918632198E-3</v>
      </c>
    </row>
    <row r="6" spans="6:13" x14ac:dyDescent="0.3">
      <c r="F6" s="29">
        <v>43592</v>
      </c>
      <c r="G6" s="2">
        <v>1203.709351</v>
      </c>
      <c r="H6" s="2">
        <f t="shared" si="0"/>
        <v>-2.9893711912411504E-2</v>
      </c>
      <c r="I6" s="2">
        <v>11497.900390999999</v>
      </c>
      <c r="J6" s="2">
        <f t="shared" si="1"/>
        <v>-8.6521336408510573E-3</v>
      </c>
    </row>
    <row r="7" spans="6:13" x14ac:dyDescent="0.3">
      <c r="F7" s="29">
        <v>43593</v>
      </c>
      <c r="G7" s="2">
        <v>1164.242798</v>
      </c>
      <c r="H7" s="2">
        <f t="shared" si="0"/>
        <v>-3.2787444051350548E-2</v>
      </c>
      <c r="I7" s="2">
        <v>11359.450194999999</v>
      </c>
      <c r="J7" s="2">
        <f t="shared" si="1"/>
        <v>-1.2041345923328044E-2</v>
      </c>
    </row>
    <row r="8" spans="6:13" x14ac:dyDescent="0.3">
      <c r="F8" s="29">
        <v>43594</v>
      </c>
      <c r="G8" s="2">
        <v>1125.716797</v>
      </c>
      <c r="H8" s="2">
        <f t="shared" si="0"/>
        <v>-3.3091036565724971E-2</v>
      </c>
      <c r="I8" s="2">
        <v>11301.799805000001</v>
      </c>
      <c r="J8" s="2">
        <f t="shared" si="1"/>
        <v>-5.0751039011883168E-3</v>
      </c>
    </row>
    <row r="9" spans="6:13" x14ac:dyDescent="0.3">
      <c r="F9" s="29">
        <v>43595</v>
      </c>
      <c r="G9" s="2">
        <v>1120.9682620000001</v>
      </c>
      <c r="H9" s="2">
        <f t="shared" si="0"/>
        <v>-4.2182323410778306E-3</v>
      </c>
      <c r="I9" s="2">
        <v>11278.900390999999</v>
      </c>
      <c r="J9" s="2">
        <f t="shared" si="1"/>
        <v>-2.0261740957285821E-3</v>
      </c>
    </row>
    <row r="10" spans="6:13" x14ac:dyDescent="0.3">
      <c r="F10" s="29">
        <v>43598</v>
      </c>
      <c r="G10" s="2">
        <v>1103.855591</v>
      </c>
      <c r="H10" s="2">
        <f t="shared" si="0"/>
        <v>-1.5265972802359404E-2</v>
      </c>
      <c r="I10" s="2">
        <v>11148.200194999999</v>
      </c>
      <c r="J10" s="2">
        <f t="shared" si="1"/>
        <v>-1.1588026444873299E-2</v>
      </c>
    </row>
    <row r="11" spans="6:13" x14ac:dyDescent="0.3">
      <c r="F11" s="29">
        <v>43599</v>
      </c>
      <c r="G11" s="2">
        <v>1129.3005370000001</v>
      </c>
      <c r="H11" s="2">
        <f t="shared" si="0"/>
        <v>2.3050973521771177E-2</v>
      </c>
      <c r="I11" s="2">
        <v>11222.049805000001</v>
      </c>
      <c r="J11" s="2">
        <f t="shared" si="1"/>
        <v>6.6243526944486418E-3</v>
      </c>
    </row>
    <row r="12" spans="6:13" x14ac:dyDescent="0.3">
      <c r="F12" s="29">
        <v>43600</v>
      </c>
      <c r="G12" s="2">
        <v>1126.1198730000001</v>
      </c>
      <c r="H12" s="2">
        <f t="shared" si="0"/>
        <v>-2.8164902926987438E-3</v>
      </c>
      <c r="I12" s="2">
        <v>11157</v>
      </c>
      <c r="J12" s="2">
        <f t="shared" si="1"/>
        <v>-5.7966063357709858E-3</v>
      </c>
    </row>
    <row r="13" spans="6:13" x14ac:dyDescent="0.3">
      <c r="F13" s="29">
        <v>43601</v>
      </c>
      <c r="G13" s="2">
        <v>1133.6907960000001</v>
      </c>
      <c r="H13" s="2">
        <f t="shared" si="0"/>
        <v>6.7230169554071909E-3</v>
      </c>
      <c r="I13" s="2">
        <v>11257.099609000001</v>
      </c>
      <c r="J13" s="2">
        <f t="shared" si="1"/>
        <v>8.9719108183204076E-3</v>
      </c>
    </row>
    <row r="14" spans="6:13" x14ac:dyDescent="0.3">
      <c r="F14" s="29">
        <v>43602</v>
      </c>
      <c r="G14" s="2">
        <v>1135.527466</v>
      </c>
      <c r="H14" s="2">
        <f t="shared" si="0"/>
        <v>1.6200801898367998E-3</v>
      </c>
      <c r="I14" s="2">
        <v>11407.150390999999</v>
      </c>
      <c r="J14" s="2">
        <f t="shared" si="1"/>
        <v>1.3329435397376559E-2</v>
      </c>
    </row>
    <row r="15" spans="6:13" x14ac:dyDescent="0.3">
      <c r="F15" s="29">
        <v>43605</v>
      </c>
      <c r="G15" s="2">
        <v>1187.940552</v>
      </c>
      <c r="H15" s="2">
        <f t="shared" si="0"/>
        <v>4.6157479734620546E-2</v>
      </c>
      <c r="I15" s="2">
        <v>11828.25</v>
      </c>
      <c r="J15" s="2">
        <f t="shared" si="1"/>
        <v>3.691540784210573E-2</v>
      </c>
    </row>
    <row r="16" spans="6:13" x14ac:dyDescent="0.3">
      <c r="F16" s="29">
        <v>43606</v>
      </c>
      <c r="G16" s="2">
        <v>1200.3942870000001</v>
      </c>
      <c r="H16" s="2">
        <f t="shared" si="0"/>
        <v>1.0483466516092171E-2</v>
      </c>
      <c r="I16" s="2">
        <v>11709.099609000001</v>
      </c>
      <c r="J16" s="2">
        <f t="shared" si="1"/>
        <v>-1.0073374421406312E-2</v>
      </c>
    </row>
    <row r="17" spans="6:10" x14ac:dyDescent="0.3">
      <c r="F17" s="29">
        <v>43607</v>
      </c>
      <c r="G17" s="2">
        <v>1200.931763</v>
      </c>
      <c r="H17" s="2">
        <f t="shared" si="0"/>
        <v>4.4774954847812403E-4</v>
      </c>
      <c r="I17" s="2">
        <v>11737.900390999999</v>
      </c>
      <c r="J17" s="2">
        <f t="shared" si="1"/>
        <v>2.4596922873438708E-3</v>
      </c>
    </row>
    <row r="18" spans="6:10" x14ac:dyDescent="0.3">
      <c r="F18" s="29">
        <v>43608</v>
      </c>
      <c r="G18" s="2">
        <v>1195.108154</v>
      </c>
      <c r="H18" s="2">
        <f t="shared" si="0"/>
        <v>-4.8492422129399809E-3</v>
      </c>
      <c r="I18" s="2">
        <v>11657.049805000001</v>
      </c>
      <c r="J18" s="2">
        <f t="shared" si="1"/>
        <v>-6.8879938751218754E-3</v>
      </c>
    </row>
    <row r="19" spans="6:10" x14ac:dyDescent="0.3">
      <c r="F19" s="29">
        <v>43609</v>
      </c>
      <c r="G19" s="2">
        <v>1197.751221</v>
      </c>
      <c r="H19" s="2">
        <f t="shared" si="0"/>
        <v>2.2115713888769717E-3</v>
      </c>
      <c r="I19" s="2">
        <v>11844.099609000001</v>
      </c>
      <c r="J19" s="2">
        <f t="shared" si="1"/>
        <v>1.6046067154982031E-2</v>
      </c>
    </row>
    <row r="20" spans="6:10" x14ac:dyDescent="0.3">
      <c r="F20" s="29">
        <v>43612</v>
      </c>
      <c r="G20" s="2">
        <v>1174.2771</v>
      </c>
      <c r="H20" s="2">
        <f t="shared" si="0"/>
        <v>-1.9598494736161882E-2</v>
      </c>
      <c r="I20" s="2">
        <v>11924.75</v>
      </c>
      <c r="J20" s="2">
        <f t="shared" si="1"/>
        <v>6.8093306931254812E-3</v>
      </c>
    </row>
    <row r="21" spans="6:10" x14ac:dyDescent="0.3">
      <c r="F21" s="29">
        <v>43613</v>
      </c>
      <c r="G21" s="2">
        <v>1186.0142820000001</v>
      </c>
      <c r="H21" s="2">
        <f t="shared" si="0"/>
        <v>9.9952404760342128E-3</v>
      </c>
      <c r="I21" s="2">
        <v>11928.75</v>
      </c>
      <c r="J21" s="2">
        <f t="shared" si="1"/>
        <v>3.3543680161009665E-4</v>
      </c>
    </row>
    <row r="22" spans="6:10" x14ac:dyDescent="0.3">
      <c r="F22" s="29">
        <v>43614</v>
      </c>
      <c r="G22" s="2">
        <v>1176.427612</v>
      </c>
      <c r="H22" s="2">
        <f t="shared" si="0"/>
        <v>-8.0830982775636929E-3</v>
      </c>
      <c r="I22" s="2">
        <v>11861.099609000001</v>
      </c>
      <c r="J22" s="2">
        <f t="shared" si="1"/>
        <v>-5.6712053651890781E-3</v>
      </c>
    </row>
    <row r="23" spans="6:10" x14ac:dyDescent="0.3">
      <c r="F23" s="29">
        <v>43615</v>
      </c>
      <c r="G23" s="2">
        <v>1191.3900149999999</v>
      </c>
      <c r="H23" s="2">
        <f t="shared" si="0"/>
        <v>1.2718507154522649E-2</v>
      </c>
      <c r="I23" s="2">
        <v>11945.900390999999</v>
      </c>
      <c r="J23" s="2">
        <f t="shared" si="1"/>
        <v>7.1494873827425785E-3</v>
      </c>
    </row>
    <row r="24" spans="6:10" x14ac:dyDescent="0.3">
      <c r="F24" s="29">
        <v>43616</v>
      </c>
      <c r="G24" s="2">
        <v>1191.7482910000001</v>
      </c>
      <c r="H24" s="2">
        <f t="shared" si="0"/>
        <v>3.0072100276932399E-4</v>
      </c>
      <c r="I24" s="2">
        <v>11922.799805000001</v>
      </c>
      <c r="J24" s="2">
        <f t="shared" si="1"/>
        <v>-1.9337668358094264E-3</v>
      </c>
    </row>
    <row r="25" spans="6:10" x14ac:dyDescent="0.3">
      <c r="F25" s="29">
        <v>43619</v>
      </c>
      <c r="G25" s="2">
        <v>1218.6716309999999</v>
      </c>
      <c r="H25" s="2">
        <f t="shared" si="0"/>
        <v>2.2591465163678447E-2</v>
      </c>
      <c r="I25" s="2">
        <v>12088.549805000001</v>
      </c>
      <c r="J25" s="2">
        <f t="shared" si="1"/>
        <v>1.3901936014264897E-2</v>
      </c>
    </row>
    <row r="26" spans="6:10" x14ac:dyDescent="0.3">
      <c r="F26" s="29">
        <v>43620</v>
      </c>
      <c r="G26" s="2">
        <v>1211.0113530000001</v>
      </c>
      <c r="H26" s="2">
        <f t="shared" si="0"/>
        <v>-6.2857604994990112E-3</v>
      </c>
      <c r="I26" s="2">
        <v>12021.650390999999</v>
      </c>
      <c r="J26" s="2">
        <f t="shared" si="1"/>
        <v>-5.5341141062537355E-3</v>
      </c>
    </row>
    <row r="27" spans="6:10" x14ac:dyDescent="0.3">
      <c r="F27" s="29">
        <v>43622</v>
      </c>
      <c r="G27" s="2">
        <v>1189.239624</v>
      </c>
      <c r="H27" s="2">
        <f t="shared" si="0"/>
        <v>-1.7978137815195236E-2</v>
      </c>
      <c r="I27" s="2">
        <v>11843.75</v>
      </c>
      <c r="J27" s="2">
        <f t="shared" si="1"/>
        <v>-1.4798333441237339E-2</v>
      </c>
    </row>
    <row r="28" spans="6:10" x14ac:dyDescent="0.3">
      <c r="F28" s="29">
        <v>43623</v>
      </c>
      <c r="G28" s="2">
        <v>1178.0852050000001</v>
      </c>
      <c r="H28" s="2">
        <f t="shared" si="0"/>
        <v>-9.3794545480095446E-3</v>
      </c>
      <c r="I28" s="2">
        <v>11870.650390999999</v>
      </c>
      <c r="J28" s="2">
        <f t="shared" si="1"/>
        <v>2.2712731187334431E-3</v>
      </c>
    </row>
    <row r="29" spans="6:10" x14ac:dyDescent="0.3">
      <c r="F29" s="29">
        <v>43626</v>
      </c>
      <c r="G29" s="2">
        <v>1181.892822</v>
      </c>
      <c r="H29" s="2">
        <f t="shared" si="0"/>
        <v>3.2320387216813714E-3</v>
      </c>
      <c r="I29" s="2">
        <v>11922.700194999999</v>
      </c>
      <c r="J29" s="2">
        <f t="shared" si="1"/>
        <v>4.3847474473229326E-3</v>
      </c>
    </row>
    <row r="30" spans="6:10" x14ac:dyDescent="0.3">
      <c r="F30" s="29">
        <v>43627</v>
      </c>
      <c r="G30" s="2">
        <v>1190.8522949999999</v>
      </c>
      <c r="H30" s="2">
        <f t="shared" si="0"/>
        <v>7.5806137690545084E-3</v>
      </c>
      <c r="I30" s="2">
        <v>11965.599609000001</v>
      </c>
      <c r="J30" s="2">
        <f t="shared" si="1"/>
        <v>3.5981290562008754E-3</v>
      </c>
    </row>
    <row r="31" spans="6:10" x14ac:dyDescent="0.3">
      <c r="F31" s="29">
        <v>43628</v>
      </c>
      <c r="G31" s="2">
        <v>1193.5401609999999</v>
      </c>
      <c r="H31" s="2">
        <f t="shared" si="0"/>
        <v>2.2570943611440793E-3</v>
      </c>
      <c r="I31" s="2">
        <v>11906.200194999999</v>
      </c>
      <c r="J31" s="2">
        <f t="shared" si="1"/>
        <v>-4.9641819834355567E-3</v>
      </c>
    </row>
    <row r="32" spans="6:10" x14ac:dyDescent="0.3">
      <c r="F32" s="29">
        <v>43629</v>
      </c>
      <c r="G32" s="2">
        <v>1189.1501459999999</v>
      </c>
      <c r="H32" s="2">
        <f t="shared" si="0"/>
        <v>-3.6781460259550903E-3</v>
      </c>
      <c r="I32" s="2">
        <v>11914.049805000001</v>
      </c>
      <c r="J32" s="2">
        <f t="shared" si="1"/>
        <v>6.5928758726042241E-4</v>
      </c>
    </row>
    <row r="33" spans="6:10" x14ac:dyDescent="0.3">
      <c r="F33" s="29">
        <v>43630</v>
      </c>
      <c r="G33" s="2">
        <v>1180.459351</v>
      </c>
      <c r="H33" s="2">
        <f t="shared" si="0"/>
        <v>-7.3084084707331657E-3</v>
      </c>
      <c r="I33" s="2">
        <v>11823.299805000001</v>
      </c>
      <c r="J33" s="2">
        <f t="shared" si="1"/>
        <v>-7.6170572966645402E-3</v>
      </c>
    </row>
    <row r="34" spans="6:10" x14ac:dyDescent="0.3">
      <c r="F34" s="29">
        <v>43633</v>
      </c>
      <c r="G34" s="2">
        <v>1148.877197</v>
      </c>
      <c r="H34" s="2">
        <f t="shared" si="0"/>
        <v>-2.6754122429752301E-2</v>
      </c>
      <c r="I34" s="2">
        <v>11672.150390999999</v>
      </c>
      <c r="J34" s="2">
        <f t="shared" si="1"/>
        <v>-1.2784029542757699E-2</v>
      </c>
    </row>
    <row r="35" spans="6:10" x14ac:dyDescent="0.3">
      <c r="F35" s="29">
        <v>43634</v>
      </c>
      <c r="G35" s="2">
        <v>1147.7124020000001</v>
      </c>
      <c r="H35" s="2">
        <f t="shared" si="0"/>
        <v>-1.0138550952542866E-3</v>
      </c>
      <c r="I35" s="2">
        <v>11691.5</v>
      </c>
      <c r="J35" s="2">
        <f t="shared" si="1"/>
        <v>1.65775871213248E-3</v>
      </c>
    </row>
    <row r="36" spans="6:10" x14ac:dyDescent="0.3">
      <c r="F36" s="29">
        <v>43635</v>
      </c>
      <c r="G36" s="2">
        <v>1144.442139</v>
      </c>
      <c r="H36" s="2">
        <f t="shared" si="0"/>
        <v>-2.849374977826643E-3</v>
      </c>
      <c r="I36" s="2">
        <v>11691.450194999999</v>
      </c>
      <c r="J36" s="2">
        <f t="shared" si="1"/>
        <v>-4.2599324295907744E-6</v>
      </c>
    </row>
    <row r="37" spans="6:10" x14ac:dyDescent="0.3">
      <c r="F37" s="29">
        <v>43636</v>
      </c>
      <c r="G37" s="2">
        <v>1161.823486</v>
      </c>
      <c r="H37" s="2">
        <f t="shared" si="0"/>
        <v>1.5187615352216601E-2</v>
      </c>
      <c r="I37" s="2">
        <v>11831.75</v>
      </c>
      <c r="J37" s="2">
        <f t="shared" si="1"/>
        <v>1.2000205505729443E-2</v>
      </c>
    </row>
    <row r="38" spans="6:10" x14ac:dyDescent="0.3">
      <c r="F38" s="29">
        <v>43637</v>
      </c>
      <c r="G38" s="2">
        <v>1146.368408</v>
      </c>
      <c r="H38" s="2">
        <f t="shared" si="0"/>
        <v>-1.3302432070132861E-2</v>
      </c>
      <c r="I38" s="2">
        <v>11724.099609000001</v>
      </c>
      <c r="J38" s="2">
        <f t="shared" si="1"/>
        <v>-9.098433536881629E-3</v>
      </c>
    </row>
    <row r="39" spans="6:10" x14ac:dyDescent="0.3">
      <c r="F39" s="29">
        <v>43640</v>
      </c>
      <c r="G39" s="2">
        <v>1131.0478519999999</v>
      </c>
      <c r="H39" s="2">
        <f t="shared" si="0"/>
        <v>-1.3364426211577983E-2</v>
      </c>
      <c r="I39" s="2">
        <v>11699.650390999999</v>
      </c>
      <c r="J39" s="2">
        <f t="shared" si="1"/>
        <v>-2.0853812928400173E-3</v>
      </c>
    </row>
    <row r="40" spans="6:10" x14ac:dyDescent="0.3">
      <c r="F40" s="29">
        <v>43641</v>
      </c>
      <c r="G40" s="2">
        <v>1161.0173339999999</v>
      </c>
      <c r="H40" s="2">
        <f t="shared" si="0"/>
        <v>2.6497094660500688E-2</v>
      </c>
      <c r="I40" s="2">
        <v>11796.450194999999</v>
      </c>
      <c r="J40" s="2">
        <f t="shared" si="1"/>
        <v>8.2737347497549019E-3</v>
      </c>
    </row>
    <row r="41" spans="6:10" x14ac:dyDescent="0.3">
      <c r="F41" s="29">
        <v>43642</v>
      </c>
      <c r="G41" s="2">
        <v>1159.4941409999999</v>
      </c>
      <c r="H41" s="2">
        <f t="shared" si="0"/>
        <v>-1.3119468205975916E-3</v>
      </c>
      <c r="I41" s="2">
        <v>11847.549805000001</v>
      </c>
      <c r="J41" s="2">
        <f t="shared" si="1"/>
        <v>4.3317785567102227E-3</v>
      </c>
    </row>
    <row r="42" spans="6:10" x14ac:dyDescent="0.3">
      <c r="F42" s="29">
        <v>43643</v>
      </c>
      <c r="G42" s="2">
        <v>1141.575073</v>
      </c>
      <c r="H42" s="2">
        <f t="shared" si="0"/>
        <v>-1.545421176906139E-2</v>
      </c>
      <c r="I42" s="2">
        <v>11841.549805000001</v>
      </c>
      <c r="J42" s="2">
        <f t="shared" si="1"/>
        <v>-5.0643382798592085E-4</v>
      </c>
    </row>
    <row r="43" spans="6:10" x14ac:dyDescent="0.3">
      <c r="F43" s="29">
        <v>43644</v>
      </c>
      <c r="G43" s="2">
        <v>1122.715332</v>
      </c>
      <c r="H43" s="2">
        <f t="shared" si="0"/>
        <v>-1.6520806599637436E-2</v>
      </c>
      <c r="I43" s="2">
        <v>11788.849609000001</v>
      </c>
      <c r="J43" s="2">
        <f t="shared" si="1"/>
        <v>-4.4504475231567694E-3</v>
      </c>
    </row>
    <row r="44" spans="6:10" x14ac:dyDescent="0.3">
      <c r="F44" s="29">
        <v>43647</v>
      </c>
      <c r="G44" s="2">
        <v>1136.8266599999999</v>
      </c>
      <c r="H44" s="2">
        <f t="shared" si="0"/>
        <v>1.2568927846440025E-2</v>
      </c>
      <c r="I44" s="2">
        <v>11865.599609000001</v>
      </c>
      <c r="J44" s="2">
        <f t="shared" si="1"/>
        <v>6.5103892699934426E-3</v>
      </c>
    </row>
    <row r="45" spans="6:10" x14ac:dyDescent="0.3">
      <c r="F45" s="29">
        <v>43648</v>
      </c>
      <c r="G45" s="2">
        <v>1145.472534</v>
      </c>
      <c r="H45" s="2">
        <f t="shared" si="0"/>
        <v>7.605270270491413E-3</v>
      </c>
      <c r="I45" s="2">
        <v>11910.299805000001</v>
      </c>
      <c r="J45" s="2">
        <f t="shared" si="1"/>
        <v>3.7672091991115975E-3</v>
      </c>
    </row>
    <row r="46" spans="6:10" x14ac:dyDescent="0.3">
      <c r="F46" s="29">
        <v>43649</v>
      </c>
      <c r="G46" s="2">
        <v>1149.100952</v>
      </c>
      <c r="H46" s="2">
        <f t="shared" si="0"/>
        <v>3.1676167627778412E-3</v>
      </c>
      <c r="I46" s="2">
        <v>11916.75</v>
      </c>
      <c r="J46" s="2">
        <f t="shared" si="1"/>
        <v>5.4156445308720243E-4</v>
      </c>
    </row>
    <row r="47" spans="6:10" x14ac:dyDescent="0.3">
      <c r="F47" s="29">
        <v>43650</v>
      </c>
      <c r="G47" s="2">
        <v>1150.4001459999999</v>
      </c>
      <c r="H47" s="2">
        <f t="shared" si="0"/>
        <v>1.1306178084168389E-3</v>
      </c>
      <c r="I47" s="2">
        <v>11946.75</v>
      </c>
      <c r="J47" s="2">
        <f t="shared" si="1"/>
        <v>2.5174649128327773E-3</v>
      </c>
    </row>
    <row r="48" spans="6:10" x14ac:dyDescent="0.3">
      <c r="F48" s="29">
        <v>43651</v>
      </c>
      <c r="G48" s="2">
        <v>1131.8988039999999</v>
      </c>
      <c r="H48" s="2">
        <f t="shared" si="0"/>
        <v>-1.6082527513865616E-2</v>
      </c>
      <c r="I48" s="2">
        <v>11811.150390999999</v>
      </c>
      <c r="J48" s="2">
        <f t="shared" si="1"/>
        <v>-1.1350334526126419E-2</v>
      </c>
    </row>
    <row r="49" spans="6:10" x14ac:dyDescent="0.3">
      <c r="F49" s="29">
        <v>43654</v>
      </c>
      <c r="G49" s="2">
        <v>1121.774658</v>
      </c>
      <c r="H49" s="2">
        <f t="shared" si="0"/>
        <v>-8.9443914634615013E-3</v>
      </c>
      <c r="I49" s="2">
        <v>11558.599609000001</v>
      </c>
      <c r="J49" s="2">
        <f t="shared" si="1"/>
        <v>-2.1382403376426405E-2</v>
      </c>
    </row>
    <row r="50" spans="6:10" x14ac:dyDescent="0.3">
      <c r="F50" s="29">
        <v>43655</v>
      </c>
      <c r="G50" s="2">
        <v>1146.905884</v>
      </c>
      <c r="H50" s="2">
        <f t="shared" si="0"/>
        <v>2.2403096576282228E-2</v>
      </c>
      <c r="I50" s="2">
        <v>11555.900390999999</v>
      </c>
      <c r="J50" s="2">
        <f t="shared" si="1"/>
        <v>-2.3352465621352979E-4</v>
      </c>
    </row>
    <row r="51" spans="6:10" x14ac:dyDescent="0.3">
      <c r="F51" s="29">
        <v>43656</v>
      </c>
      <c r="G51" s="2">
        <v>1145.7861330000001</v>
      </c>
      <c r="H51" s="2">
        <f t="shared" si="0"/>
        <v>-9.763233545325076E-4</v>
      </c>
      <c r="I51" s="2">
        <v>11498.900390999999</v>
      </c>
      <c r="J51" s="2">
        <f t="shared" si="1"/>
        <v>-4.9325451130050333E-3</v>
      </c>
    </row>
    <row r="52" spans="6:10" x14ac:dyDescent="0.3">
      <c r="F52" s="29">
        <v>43657</v>
      </c>
      <c r="G52" s="2">
        <v>1148.205078</v>
      </c>
      <c r="H52" s="2">
        <f t="shared" si="0"/>
        <v>2.1111662380364086E-3</v>
      </c>
      <c r="I52" s="2">
        <v>11582.900390999999</v>
      </c>
      <c r="J52" s="2">
        <f t="shared" si="1"/>
        <v>7.3050463212765478E-3</v>
      </c>
    </row>
    <row r="53" spans="6:10" x14ac:dyDescent="0.3">
      <c r="F53" s="29">
        <v>43658</v>
      </c>
      <c r="G53" s="2">
        <v>1147.2645259999999</v>
      </c>
      <c r="H53" s="2">
        <f t="shared" si="0"/>
        <v>-8.1914983483466638E-4</v>
      </c>
      <c r="I53" s="2">
        <v>11552.5</v>
      </c>
      <c r="J53" s="2">
        <f t="shared" si="1"/>
        <v>-2.6245922846423295E-3</v>
      </c>
    </row>
    <row r="54" spans="6:10" x14ac:dyDescent="0.3">
      <c r="F54" s="29">
        <v>43661</v>
      </c>
      <c r="G54" s="2">
        <v>1143.322388</v>
      </c>
      <c r="H54" s="2">
        <f t="shared" si="0"/>
        <v>-3.436119491765656E-3</v>
      </c>
      <c r="I54" s="2">
        <v>11588.349609000001</v>
      </c>
      <c r="J54" s="2">
        <f t="shared" si="1"/>
        <v>3.1031905648128788E-3</v>
      </c>
    </row>
    <row r="55" spans="6:10" x14ac:dyDescent="0.3">
      <c r="F55" s="29">
        <v>43662</v>
      </c>
      <c r="G55" s="2">
        <v>1158.463745</v>
      </c>
      <c r="H55" s="2">
        <f t="shared" si="0"/>
        <v>1.3243296168184517E-2</v>
      </c>
      <c r="I55" s="2">
        <v>11662.599609000001</v>
      </c>
      <c r="J55" s="2">
        <f t="shared" si="1"/>
        <v>6.4072971997957608E-3</v>
      </c>
    </row>
    <row r="56" spans="6:10" x14ac:dyDescent="0.3">
      <c r="F56" s="29">
        <v>43663</v>
      </c>
      <c r="G56" s="2">
        <v>1148.473999</v>
      </c>
      <c r="H56" s="2">
        <f t="shared" si="0"/>
        <v>-8.6232702949197333E-3</v>
      </c>
      <c r="I56" s="2">
        <v>11687.5</v>
      </c>
      <c r="J56" s="2">
        <f t="shared" si="1"/>
        <v>2.1350635222685383E-3</v>
      </c>
    </row>
    <row r="57" spans="6:10" x14ac:dyDescent="0.3">
      <c r="F57" s="29">
        <v>43664</v>
      </c>
      <c r="G57" s="2">
        <v>1130.554932</v>
      </c>
      <c r="H57" s="2">
        <f t="shared" si="0"/>
        <v>-1.560250124565514E-2</v>
      </c>
      <c r="I57" s="2">
        <v>11596.900390999999</v>
      </c>
      <c r="J57" s="2">
        <f t="shared" si="1"/>
        <v>-7.7518382032086232E-3</v>
      </c>
    </row>
    <row r="58" spans="6:10" x14ac:dyDescent="0.3">
      <c r="F58" s="29">
        <v>43665</v>
      </c>
      <c r="G58" s="2">
        <v>1119.042236</v>
      </c>
      <c r="H58" s="2">
        <f t="shared" si="0"/>
        <v>-1.0183225665676903E-2</v>
      </c>
      <c r="I58" s="2">
        <v>11419.25</v>
      </c>
      <c r="J58" s="2">
        <f t="shared" si="1"/>
        <v>-1.5318782175439591E-2</v>
      </c>
    </row>
    <row r="59" spans="6:10" x14ac:dyDescent="0.3">
      <c r="F59" s="29">
        <v>43668</v>
      </c>
      <c r="G59" s="2">
        <v>1147.2645259999999</v>
      </c>
      <c r="H59" s="2">
        <f t="shared" si="0"/>
        <v>2.5220040041455529E-2</v>
      </c>
      <c r="I59" s="2">
        <v>11346.200194999999</v>
      </c>
      <c r="J59" s="2">
        <f t="shared" si="1"/>
        <v>-6.3970755522473506E-3</v>
      </c>
    </row>
    <row r="60" spans="6:10" x14ac:dyDescent="0.3">
      <c r="F60" s="29">
        <v>43669</v>
      </c>
      <c r="G60" s="2">
        <v>1141.0375979999999</v>
      </c>
      <c r="H60" s="2">
        <f t="shared" si="0"/>
        <v>-5.4276305584994994E-3</v>
      </c>
      <c r="I60" s="2">
        <v>11331.049805000001</v>
      </c>
      <c r="J60" s="2">
        <f t="shared" si="1"/>
        <v>-1.3352831555603342E-3</v>
      </c>
    </row>
    <row r="61" spans="6:10" x14ac:dyDescent="0.3">
      <c r="F61" s="29">
        <v>43670</v>
      </c>
      <c r="G61" s="2">
        <v>1128.091187</v>
      </c>
      <c r="H61" s="2">
        <f t="shared" si="0"/>
        <v>-1.1346173888303284E-2</v>
      </c>
      <c r="I61" s="2">
        <v>11271.299805000001</v>
      </c>
      <c r="J61" s="2">
        <f t="shared" si="1"/>
        <v>-5.2731212931068742E-3</v>
      </c>
    </row>
    <row r="62" spans="6:10" x14ac:dyDescent="0.3">
      <c r="F62" s="29">
        <v>43671</v>
      </c>
      <c r="G62" s="2">
        <v>1103.3629149999999</v>
      </c>
      <c r="H62" s="2">
        <f t="shared" si="0"/>
        <v>-2.1920454910884842E-2</v>
      </c>
      <c r="I62" s="2">
        <v>11252.150390999999</v>
      </c>
      <c r="J62" s="2">
        <f t="shared" si="1"/>
        <v>-1.6989534775311871E-3</v>
      </c>
    </row>
    <row r="63" spans="6:10" x14ac:dyDescent="0.3">
      <c r="F63" s="29">
        <v>43672</v>
      </c>
      <c r="G63" s="2">
        <v>1087.5045170000001</v>
      </c>
      <c r="H63" s="2">
        <f t="shared" si="0"/>
        <v>-1.4372785041447449E-2</v>
      </c>
      <c r="I63" s="2">
        <v>11284.299805000001</v>
      </c>
      <c r="J63" s="2">
        <f t="shared" si="1"/>
        <v>2.8571795508275434E-3</v>
      </c>
    </row>
    <row r="64" spans="6:10" x14ac:dyDescent="0.3">
      <c r="F64" s="29">
        <v>43675</v>
      </c>
      <c r="G64" s="2">
        <v>1084.9510499999999</v>
      </c>
      <c r="H64" s="2">
        <f t="shared" si="0"/>
        <v>-2.3480058795932175E-3</v>
      </c>
      <c r="I64" s="2">
        <v>11189.200194999999</v>
      </c>
      <c r="J64" s="2">
        <f t="shared" si="1"/>
        <v>-8.4276039845966426E-3</v>
      </c>
    </row>
    <row r="65" spans="6:10" x14ac:dyDescent="0.3">
      <c r="F65" s="29">
        <v>43676</v>
      </c>
      <c r="G65" s="2">
        <v>1058.0277100000001</v>
      </c>
      <c r="H65" s="2">
        <f t="shared" si="0"/>
        <v>-2.481525779434918E-2</v>
      </c>
      <c r="I65" s="2">
        <v>11085.400390999999</v>
      </c>
      <c r="J65" s="2">
        <f t="shared" si="1"/>
        <v>-9.2767849525459516E-3</v>
      </c>
    </row>
    <row r="66" spans="6:10" x14ac:dyDescent="0.3">
      <c r="F66" s="29">
        <v>43677</v>
      </c>
      <c r="G66" s="2">
        <v>1044.9021</v>
      </c>
      <c r="H66" s="2">
        <f t="shared" si="0"/>
        <v>-1.240573368347796E-2</v>
      </c>
      <c r="I66" s="2">
        <v>11118</v>
      </c>
      <c r="J66" s="2">
        <f t="shared" si="1"/>
        <v>2.9407696474786525E-3</v>
      </c>
    </row>
    <row r="67" spans="6:10" x14ac:dyDescent="0.3">
      <c r="F67" s="29">
        <v>43678</v>
      </c>
      <c r="G67" s="2">
        <v>1057.4454350000001</v>
      </c>
      <c r="H67" s="2">
        <f t="shared" si="0"/>
        <v>1.2004316002427471E-2</v>
      </c>
      <c r="I67" s="2">
        <v>10980</v>
      </c>
      <c r="J67" s="2">
        <f t="shared" si="1"/>
        <v>-1.24123043712898E-2</v>
      </c>
    </row>
    <row r="68" spans="6:10" x14ac:dyDescent="0.3">
      <c r="F68" s="29">
        <v>43679</v>
      </c>
      <c r="G68" s="2">
        <v>1067.488159</v>
      </c>
      <c r="H68" s="2">
        <f t="shared" ref="H68:H131" si="2">(G68-G67)/G67</f>
        <v>9.4971557563156023E-3</v>
      </c>
      <c r="I68" s="2">
        <v>10997.349609000001</v>
      </c>
      <c r="J68" s="2">
        <f t="shared" ref="J68:J131" si="3">(I68-I67)/I67</f>
        <v>1.5801101092896886E-3</v>
      </c>
    </row>
    <row r="69" spans="6:10" x14ac:dyDescent="0.3">
      <c r="F69" s="29">
        <v>43682</v>
      </c>
      <c r="G69" s="2">
        <v>1030.533813</v>
      </c>
      <c r="H69" s="2">
        <f t="shared" si="2"/>
        <v>-3.4618038325238215E-2</v>
      </c>
      <c r="I69" s="2">
        <v>10862.599609000001</v>
      </c>
      <c r="J69" s="2">
        <f t="shared" si="3"/>
        <v>-1.2252952283132239E-2</v>
      </c>
    </row>
    <row r="70" spans="6:10" x14ac:dyDescent="0.3">
      <c r="F70" s="29">
        <v>43683</v>
      </c>
      <c r="G70" s="2">
        <v>1016.968811</v>
      </c>
      <c r="H70" s="2">
        <f t="shared" si="2"/>
        <v>-1.3163082888576746E-2</v>
      </c>
      <c r="I70" s="2">
        <v>10948.25</v>
      </c>
      <c r="J70" s="2">
        <f t="shared" si="3"/>
        <v>7.8848888924374239E-3</v>
      </c>
    </row>
    <row r="71" spans="6:10" x14ac:dyDescent="0.3">
      <c r="F71" s="29">
        <v>43684</v>
      </c>
      <c r="G71" s="2">
        <v>999.93359399999997</v>
      </c>
      <c r="H71" s="2">
        <f t="shared" si="2"/>
        <v>-1.6750972906680407E-2</v>
      </c>
      <c r="I71" s="2">
        <v>10855.5</v>
      </c>
      <c r="J71" s="2">
        <f t="shared" si="3"/>
        <v>-8.4716735551343819E-3</v>
      </c>
    </row>
    <row r="72" spans="6:10" x14ac:dyDescent="0.3">
      <c r="F72" s="29">
        <v>43685</v>
      </c>
      <c r="G72" s="2">
        <v>1038.6457519999999</v>
      </c>
      <c r="H72" s="2">
        <f t="shared" si="2"/>
        <v>3.8714728890286619E-2</v>
      </c>
      <c r="I72" s="2">
        <v>11032.450194999999</v>
      </c>
      <c r="J72" s="2">
        <f t="shared" si="3"/>
        <v>1.6300510800976411E-2</v>
      </c>
    </row>
    <row r="73" spans="6:10" x14ac:dyDescent="0.3">
      <c r="F73" s="29">
        <v>43686</v>
      </c>
      <c r="G73" s="2">
        <v>1047.433716</v>
      </c>
      <c r="H73" s="2">
        <f t="shared" si="2"/>
        <v>8.4609829511921048E-3</v>
      </c>
      <c r="I73" s="2">
        <v>11109.650390999999</v>
      </c>
      <c r="J73" s="2">
        <f t="shared" si="3"/>
        <v>6.9975567199920437E-3</v>
      </c>
    </row>
    <row r="74" spans="6:10" x14ac:dyDescent="0.3">
      <c r="F74" s="29">
        <v>43690</v>
      </c>
      <c r="G74" s="2">
        <v>1148.968384</v>
      </c>
      <c r="H74" s="2">
        <f t="shared" si="2"/>
        <v>9.6936604626158523E-2</v>
      </c>
      <c r="I74" s="2">
        <v>10925.849609000001</v>
      </c>
      <c r="J74" s="2">
        <f t="shared" si="3"/>
        <v>-1.6544245366073504E-2</v>
      </c>
    </row>
    <row r="75" spans="6:10" x14ac:dyDescent="0.3">
      <c r="F75" s="29">
        <v>43691</v>
      </c>
      <c r="G75" s="2">
        <v>1161.1362300000001</v>
      </c>
      <c r="H75" s="2">
        <f t="shared" si="2"/>
        <v>1.0590235701385543E-2</v>
      </c>
      <c r="I75" s="2">
        <v>11029.400390999999</v>
      </c>
      <c r="J75" s="2">
        <f t="shared" si="3"/>
        <v>9.4775954004254342E-3</v>
      </c>
    </row>
    <row r="76" spans="6:10" x14ac:dyDescent="0.3">
      <c r="F76" s="29">
        <v>43693</v>
      </c>
      <c r="G76" s="2">
        <v>1151.8975829999999</v>
      </c>
      <c r="H76" s="2">
        <f t="shared" si="2"/>
        <v>-7.9565573455580903E-3</v>
      </c>
      <c r="I76" s="2">
        <v>11047.799805000001</v>
      </c>
      <c r="J76" s="2">
        <f t="shared" si="3"/>
        <v>1.6682152562903856E-3</v>
      </c>
    </row>
    <row r="77" spans="6:10" x14ac:dyDescent="0.3">
      <c r="F77" s="29">
        <v>43696</v>
      </c>
      <c r="G77" s="2">
        <v>1165.0570070000001</v>
      </c>
      <c r="H77" s="2">
        <f t="shared" si="2"/>
        <v>1.1424126757630477E-2</v>
      </c>
      <c r="I77" s="2">
        <v>11053.900390999999</v>
      </c>
      <c r="J77" s="2">
        <f t="shared" si="3"/>
        <v>5.5219918062215977E-4</v>
      </c>
    </row>
    <row r="78" spans="6:10" x14ac:dyDescent="0.3">
      <c r="F78" s="29">
        <v>43697</v>
      </c>
      <c r="G78" s="2">
        <v>1150.049927</v>
      </c>
      <c r="H78" s="2">
        <f t="shared" si="2"/>
        <v>-1.2880983428135449E-2</v>
      </c>
      <c r="I78" s="2">
        <v>11017</v>
      </c>
      <c r="J78" s="2">
        <f t="shared" si="3"/>
        <v>-3.3382235857709764E-3</v>
      </c>
    </row>
    <row r="79" spans="6:10" x14ac:dyDescent="0.3">
      <c r="F79" s="29">
        <v>43698</v>
      </c>
      <c r="G79" s="2">
        <v>1145.543091</v>
      </c>
      <c r="H79" s="2">
        <f t="shared" si="2"/>
        <v>-3.9188176914688169E-3</v>
      </c>
      <c r="I79" s="2">
        <v>10918.700194999999</v>
      </c>
      <c r="J79" s="2">
        <f t="shared" si="3"/>
        <v>-8.9225565035854198E-3</v>
      </c>
    </row>
    <row r="80" spans="6:10" x14ac:dyDescent="0.3">
      <c r="F80" s="29">
        <v>43699</v>
      </c>
      <c r="G80" s="2">
        <v>1123.7310789999999</v>
      </c>
      <c r="H80" s="2">
        <f t="shared" si="2"/>
        <v>-1.9040760815867114E-2</v>
      </c>
      <c r="I80" s="2">
        <v>10741.349609000001</v>
      </c>
      <c r="J80" s="2">
        <f t="shared" si="3"/>
        <v>-1.6242829533978122E-2</v>
      </c>
    </row>
    <row r="81" spans="6:10" x14ac:dyDescent="0.3">
      <c r="F81" s="29">
        <v>43700</v>
      </c>
      <c r="G81" s="2">
        <v>1149.959717</v>
      </c>
      <c r="H81" s="2">
        <f t="shared" si="2"/>
        <v>2.3340671527337948E-2</v>
      </c>
      <c r="I81" s="2">
        <v>10829.349609000001</v>
      </c>
      <c r="J81" s="2">
        <f t="shared" si="3"/>
        <v>8.1926390261300355E-3</v>
      </c>
    </row>
    <row r="82" spans="6:10" x14ac:dyDescent="0.3">
      <c r="F82" s="29">
        <v>43703</v>
      </c>
      <c r="G82" s="2">
        <v>1141.802612</v>
      </c>
      <c r="H82" s="2">
        <f t="shared" si="2"/>
        <v>-7.0933832545718662E-3</v>
      </c>
      <c r="I82" s="2">
        <v>11057.849609000001</v>
      </c>
      <c r="J82" s="2">
        <f t="shared" si="3"/>
        <v>2.110006678610684E-2</v>
      </c>
    </row>
    <row r="83" spans="6:10" x14ac:dyDescent="0.3">
      <c r="F83" s="29">
        <v>43704</v>
      </c>
      <c r="G83" s="2">
        <v>1149.0584719999999</v>
      </c>
      <c r="H83" s="2">
        <f t="shared" si="2"/>
        <v>6.3547411117675602E-3</v>
      </c>
      <c r="I83" s="2">
        <v>11105.349609000001</v>
      </c>
      <c r="J83" s="2">
        <f t="shared" si="3"/>
        <v>4.2955910669412317E-3</v>
      </c>
    </row>
    <row r="84" spans="6:10" x14ac:dyDescent="0.3">
      <c r="F84" s="29">
        <v>43705</v>
      </c>
      <c r="G84" s="2">
        <v>1138.648193</v>
      </c>
      <c r="H84" s="2">
        <f t="shared" si="2"/>
        <v>-9.0598339890225772E-3</v>
      </c>
      <c r="I84" s="2">
        <v>11046.099609000001</v>
      </c>
      <c r="J84" s="2">
        <f t="shared" si="3"/>
        <v>-5.3352665234404325E-3</v>
      </c>
    </row>
    <row r="85" spans="6:10" x14ac:dyDescent="0.3">
      <c r="F85" s="29">
        <v>43706</v>
      </c>
      <c r="G85" s="2">
        <v>1119.224365</v>
      </c>
      <c r="H85" s="2">
        <f t="shared" si="2"/>
        <v>-1.7058673714506967E-2</v>
      </c>
      <c r="I85" s="2">
        <v>10948.299805000001</v>
      </c>
      <c r="J85" s="2">
        <f t="shared" si="3"/>
        <v>-8.8537861744715889E-3</v>
      </c>
    </row>
    <row r="86" spans="6:10" x14ac:dyDescent="0.3">
      <c r="F86" s="29">
        <v>43707</v>
      </c>
      <c r="G86" s="2">
        <v>1125.353394</v>
      </c>
      <c r="H86" s="2">
        <f t="shared" si="2"/>
        <v>5.4761397193135138E-3</v>
      </c>
      <c r="I86" s="2">
        <v>11023.25</v>
      </c>
      <c r="J86" s="2">
        <f t="shared" si="3"/>
        <v>6.8458296114406996E-3</v>
      </c>
    </row>
    <row r="87" spans="6:10" x14ac:dyDescent="0.3">
      <c r="F87" s="29">
        <v>43711</v>
      </c>
      <c r="G87" s="2">
        <v>1087.362427</v>
      </c>
      <c r="H87" s="2">
        <f t="shared" si="2"/>
        <v>-3.3759143752135831E-2</v>
      </c>
      <c r="I87" s="2">
        <v>10797.900390999999</v>
      </c>
      <c r="J87" s="2">
        <f t="shared" si="3"/>
        <v>-2.0443118771687186E-2</v>
      </c>
    </row>
    <row r="88" spans="6:10" x14ac:dyDescent="0.3">
      <c r="F88" s="29">
        <v>43712</v>
      </c>
      <c r="G88" s="2">
        <v>1082.6304929999999</v>
      </c>
      <c r="H88" s="2">
        <f t="shared" si="2"/>
        <v>-4.3517541920731987E-3</v>
      </c>
      <c r="I88" s="2">
        <v>10844.650390999999</v>
      </c>
      <c r="J88" s="2">
        <f t="shared" si="3"/>
        <v>4.3295454030087104E-3</v>
      </c>
    </row>
    <row r="89" spans="6:10" x14ac:dyDescent="0.3">
      <c r="F89" s="29">
        <v>43713</v>
      </c>
      <c r="G89" s="2">
        <v>1080.3320309999999</v>
      </c>
      <c r="H89" s="2">
        <f t="shared" si="2"/>
        <v>-2.1230346040142178E-3</v>
      </c>
      <c r="I89" s="2">
        <v>10847.900390999999</v>
      </c>
      <c r="J89" s="2">
        <f t="shared" si="3"/>
        <v>2.9968693160428505E-4</v>
      </c>
    </row>
    <row r="90" spans="6:10" x14ac:dyDescent="0.3">
      <c r="F90" s="29">
        <v>43714</v>
      </c>
      <c r="G90" s="2">
        <v>1101.8739009999999</v>
      </c>
      <c r="H90" s="2">
        <f t="shared" si="2"/>
        <v>1.9940045635840283E-2</v>
      </c>
      <c r="I90" s="2">
        <v>10946.200194999999</v>
      </c>
      <c r="J90" s="2">
        <f t="shared" si="3"/>
        <v>9.0616433094790408E-3</v>
      </c>
    </row>
    <row r="91" spans="6:10" x14ac:dyDescent="0.3">
      <c r="F91" s="29">
        <v>43717</v>
      </c>
      <c r="G91" s="2">
        <v>1101.6035159999999</v>
      </c>
      <c r="H91" s="2">
        <f t="shared" si="2"/>
        <v>-2.4538651814390598E-4</v>
      </c>
      <c r="I91" s="2">
        <v>11003.049805000001</v>
      </c>
      <c r="J91" s="2">
        <f t="shared" si="3"/>
        <v>5.1935474399571885E-3</v>
      </c>
    </row>
    <row r="92" spans="6:10" x14ac:dyDescent="0.3">
      <c r="F92" s="29">
        <v>43719</v>
      </c>
      <c r="G92" s="2">
        <v>1112.599731</v>
      </c>
      <c r="H92" s="2">
        <f t="shared" si="2"/>
        <v>9.9820079005631286E-3</v>
      </c>
      <c r="I92" s="2">
        <v>11035.700194999999</v>
      </c>
      <c r="J92" s="2">
        <f t="shared" si="3"/>
        <v>2.9673945477518338E-3</v>
      </c>
    </row>
    <row r="93" spans="6:10" x14ac:dyDescent="0.3">
      <c r="F93" s="29">
        <v>43720</v>
      </c>
      <c r="G93" s="2">
        <v>1090.922607</v>
      </c>
      <c r="H93" s="2">
        <f t="shared" si="2"/>
        <v>-1.9483308683273491E-2</v>
      </c>
      <c r="I93" s="2">
        <v>10982.799805000001</v>
      </c>
      <c r="J93" s="2">
        <f t="shared" si="3"/>
        <v>-4.7935689684617134E-3</v>
      </c>
    </row>
    <row r="94" spans="6:10" x14ac:dyDescent="0.3">
      <c r="F94" s="29">
        <v>43721</v>
      </c>
      <c r="G94" s="2">
        <v>1104.668091</v>
      </c>
      <c r="H94" s="2">
        <f t="shared" si="2"/>
        <v>1.2599870890749662E-2</v>
      </c>
      <c r="I94" s="2">
        <v>11075.900390999999</v>
      </c>
      <c r="J94" s="2">
        <f t="shared" si="3"/>
        <v>8.4769446455369175E-3</v>
      </c>
    </row>
    <row r="95" spans="6:10" x14ac:dyDescent="0.3">
      <c r="F95" s="29">
        <v>43724</v>
      </c>
      <c r="G95" s="2">
        <v>1091.2833250000001</v>
      </c>
      <c r="H95" s="2">
        <f t="shared" si="2"/>
        <v>-1.2116549856965045E-2</v>
      </c>
      <c r="I95" s="2">
        <v>11003.5</v>
      </c>
      <c r="J95" s="2">
        <f t="shared" si="3"/>
        <v>-6.5367499204696689E-3</v>
      </c>
    </row>
    <row r="96" spans="6:10" x14ac:dyDescent="0.3">
      <c r="F96" s="29">
        <v>43725</v>
      </c>
      <c r="G96" s="2">
        <v>1079.2955320000001</v>
      </c>
      <c r="H96" s="2">
        <f t="shared" si="2"/>
        <v>-1.0985041854277403E-2</v>
      </c>
      <c r="I96" s="2">
        <v>10817.599609000001</v>
      </c>
      <c r="J96" s="2">
        <f t="shared" si="3"/>
        <v>-1.6894659971827077E-2</v>
      </c>
    </row>
    <row r="97" spans="6:10" x14ac:dyDescent="0.3">
      <c r="F97" s="29">
        <v>43726</v>
      </c>
      <c r="G97" s="2">
        <v>1086.7314449999999</v>
      </c>
      <c r="H97" s="2">
        <f t="shared" si="2"/>
        <v>6.8895986127364044E-3</v>
      </c>
      <c r="I97" s="2">
        <v>10840.650390999999</v>
      </c>
      <c r="J97" s="2">
        <f t="shared" si="3"/>
        <v>2.1308592324697155E-3</v>
      </c>
    </row>
    <row r="98" spans="6:10" x14ac:dyDescent="0.3">
      <c r="F98" s="29">
        <v>43727</v>
      </c>
      <c r="G98" s="2">
        <v>1062.711182</v>
      </c>
      <c r="H98" s="2">
        <f t="shared" si="2"/>
        <v>-2.2103218886796717E-2</v>
      </c>
      <c r="I98" s="2">
        <v>10704.799805000001</v>
      </c>
      <c r="J98" s="2">
        <f t="shared" si="3"/>
        <v>-1.2531589996923338E-2</v>
      </c>
    </row>
    <row r="99" spans="6:10" x14ac:dyDescent="0.3">
      <c r="F99" s="29">
        <v>43728</v>
      </c>
      <c r="G99" s="2">
        <v>1130.5810550000001</v>
      </c>
      <c r="H99" s="2">
        <f t="shared" si="2"/>
        <v>6.386483378510277E-2</v>
      </c>
      <c r="I99" s="2">
        <v>11274.200194999999</v>
      </c>
      <c r="J99" s="2">
        <f t="shared" si="3"/>
        <v>5.3191129247839197E-2</v>
      </c>
    </row>
    <row r="100" spans="6:10" x14ac:dyDescent="0.3">
      <c r="F100" s="29">
        <v>43731</v>
      </c>
      <c r="G100" s="2">
        <v>1116.926025</v>
      </c>
      <c r="H100" s="2">
        <f t="shared" si="2"/>
        <v>-1.2077886799544968E-2</v>
      </c>
      <c r="I100" s="2">
        <v>11600.200194999999</v>
      </c>
      <c r="J100" s="2">
        <f t="shared" si="3"/>
        <v>2.8915576658340509E-2</v>
      </c>
    </row>
    <row r="101" spans="6:10" x14ac:dyDescent="0.3">
      <c r="F101" s="29">
        <v>43732</v>
      </c>
      <c r="G101" s="2">
        <v>1152.528564</v>
      </c>
      <c r="H101" s="2">
        <f t="shared" si="2"/>
        <v>3.1875467312170454E-2</v>
      </c>
      <c r="I101" s="2">
        <v>11588.200194999999</v>
      </c>
      <c r="J101" s="2">
        <f t="shared" si="3"/>
        <v>-1.0344649056291566E-3</v>
      </c>
    </row>
    <row r="102" spans="6:10" x14ac:dyDescent="0.3">
      <c r="F102" s="29">
        <v>43733</v>
      </c>
      <c r="G102" s="2">
        <v>1153.294678</v>
      </c>
      <c r="H102" s="2">
        <f t="shared" si="2"/>
        <v>6.6472452304445963E-4</v>
      </c>
      <c r="I102" s="2">
        <v>11440.200194999999</v>
      </c>
      <c r="J102" s="2">
        <f t="shared" si="3"/>
        <v>-1.2771612287459278E-2</v>
      </c>
    </row>
    <row r="103" spans="6:10" x14ac:dyDescent="0.3">
      <c r="F103" s="29">
        <v>43734</v>
      </c>
      <c r="G103" s="2">
        <v>1168.8426509999999</v>
      </c>
      <c r="H103" s="2">
        <f t="shared" si="2"/>
        <v>1.3481353288617149E-2</v>
      </c>
      <c r="I103" s="2">
        <v>11571.200194999999</v>
      </c>
      <c r="J103" s="2">
        <f t="shared" si="3"/>
        <v>1.1450848566203785E-2</v>
      </c>
    </row>
    <row r="104" spans="6:10" x14ac:dyDescent="0.3">
      <c r="F104" s="29">
        <v>43735</v>
      </c>
      <c r="G104" s="2">
        <v>1179.883789</v>
      </c>
      <c r="H104" s="2">
        <f t="shared" si="2"/>
        <v>9.446214159411305E-3</v>
      </c>
      <c r="I104" s="2">
        <v>11512.400390999999</v>
      </c>
      <c r="J104" s="2">
        <f t="shared" si="3"/>
        <v>-5.0815648341654349E-3</v>
      </c>
    </row>
    <row r="105" spans="6:10" x14ac:dyDescent="0.3">
      <c r="F105" s="29">
        <v>43738</v>
      </c>
      <c r="G105" s="2">
        <v>1200.7945560000001</v>
      </c>
      <c r="H105" s="2">
        <f t="shared" si="2"/>
        <v>1.7722734387021974E-2</v>
      </c>
      <c r="I105" s="2">
        <v>11474.450194999999</v>
      </c>
      <c r="J105" s="2">
        <f t="shared" si="3"/>
        <v>-3.2964624848930675E-3</v>
      </c>
    </row>
    <row r="106" spans="6:10" x14ac:dyDescent="0.3">
      <c r="F106" s="29">
        <v>43739</v>
      </c>
      <c r="G106" s="2">
        <v>1176.143311</v>
      </c>
      <c r="H106" s="2">
        <f t="shared" si="2"/>
        <v>-2.0529111226250441E-2</v>
      </c>
      <c r="I106" s="2">
        <v>11359.900390999999</v>
      </c>
      <c r="J106" s="2">
        <f t="shared" si="3"/>
        <v>-9.9830320453972946E-3</v>
      </c>
    </row>
    <row r="107" spans="6:10" x14ac:dyDescent="0.3">
      <c r="F107" s="29">
        <v>43741</v>
      </c>
      <c r="G107" s="2">
        <v>1181.6864009999999</v>
      </c>
      <c r="H107" s="2">
        <f t="shared" si="2"/>
        <v>4.7129375716016744E-3</v>
      </c>
      <c r="I107" s="2">
        <v>11314</v>
      </c>
      <c r="J107" s="2">
        <f t="shared" si="3"/>
        <v>-4.0405628060228667E-3</v>
      </c>
    </row>
    <row r="108" spans="6:10" x14ac:dyDescent="0.3">
      <c r="F108" s="29">
        <v>43742</v>
      </c>
      <c r="G108" s="2">
        <v>1179.027466</v>
      </c>
      <c r="H108" s="2">
        <f t="shared" si="2"/>
        <v>-2.2501189805940137E-3</v>
      </c>
      <c r="I108" s="2">
        <v>11174.75</v>
      </c>
      <c r="J108" s="2">
        <f t="shared" si="3"/>
        <v>-1.2307760296977197E-2</v>
      </c>
    </row>
    <row r="109" spans="6:10" x14ac:dyDescent="0.3">
      <c r="F109" s="29">
        <v>43745</v>
      </c>
      <c r="G109" s="2">
        <v>1180.8302000000001</v>
      </c>
      <c r="H109" s="2">
        <f t="shared" si="2"/>
        <v>1.5290008519615781E-3</v>
      </c>
      <c r="I109" s="2">
        <v>11126.400390999999</v>
      </c>
      <c r="J109" s="2">
        <f t="shared" si="3"/>
        <v>-4.3266837289425517E-3</v>
      </c>
    </row>
    <row r="110" spans="6:10" x14ac:dyDescent="0.3">
      <c r="F110" s="29">
        <v>43747</v>
      </c>
      <c r="G110" s="2">
        <v>1194.0345460000001</v>
      </c>
      <c r="H110" s="2">
        <f t="shared" si="2"/>
        <v>1.1182256348118456E-2</v>
      </c>
      <c r="I110" s="2">
        <v>11313.299805000001</v>
      </c>
      <c r="J110" s="2">
        <f t="shared" si="3"/>
        <v>1.6797832850881572E-2</v>
      </c>
    </row>
    <row r="111" spans="6:10" x14ac:dyDescent="0.3">
      <c r="F111" s="29">
        <v>43748</v>
      </c>
      <c r="G111" s="2">
        <v>1228.2852780000001</v>
      </c>
      <c r="H111" s="2">
        <f t="shared" si="2"/>
        <v>2.8684875253182137E-2</v>
      </c>
      <c r="I111" s="2">
        <v>11234.549805000001</v>
      </c>
      <c r="J111" s="2">
        <f t="shared" si="3"/>
        <v>-6.9608338289767436E-3</v>
      </c>
    </row>
    <row r="112" spans="6:10" x14ac:dyDescent="0.3">
      <c r="F112" s="29">
        <v>43749</v>
      </c>
      <c r="G112" s="2">
        <v>1219.1367190000001</v>
      </c>
      <c r="H112" s="2">
        <f t="shared" si="2"/>
        <v>-7.4482363045956634E-3</v>
      </c>
      <c r="I112" s="2">
        <v>11305.049805000001</v>
      </c>
      <c r="J112" s="2">
        <f t="shared" si="3"/>
        <v>6.275284833275969E-3</v>
      </c>
    </row>
    <row r="113" spans="6:10" x14ac:dyDescent="0.3">
      <c r="F113" s="29">
        <v>43752</v>
      </c>
      <c r="G113" s="2">
        <v>1224.003784</v>
      </c>
      <c r="H113" s="2">
        <f t="shared" si="2"/>
        <v>3.9922224670520413E-3</v>
      </c>
      <c r="I113" s="2">
        <v>11341.150390999999</v>
      </c>
      <c r="J113" s="2">
        <f t="shared" si="3"/>
        <v>3.1933150780133739E-3</v>
      </c>
    </row>
    <row r="114" spans="6:10" x14ac:dyDescent="0.3">
      <c r="F114" s="29">
        <v>43753</v>
      </c>
      <c r="G114" s="2">
        <v>1229.5469969999999</v>
      </c>
      <c r="H114" s="2">
        <f t="shared" si="2"/>
        <v>4.5287547901893769E-3</v>
      </c>
      <c r="I114" s="2">
        <v>11428.299805000001</v>
      </c>
      <c r="J114" s="2">
        <f t="shared" si="3"/>
        <v>7.6843539672272164E-3</v>
      </c>
    </row>
    <row r="115" spans="6:10" x14ac:dyDescent="0.3">
      <c r="F115" s="29">
        <v>43754</v>
      </c>
      <c r="G115" s="2">
        <v>1236.9379879999999</v>
      </c>
      <c r="H115" s="2">
        <f t="shared" si="2"/>
        <v>6.0111496494509239E-3</v>
      </c>
      <c r="I115" s="2">
        <v>11464</v>
      </c>
      <c r="J115" s="2">
        <f t="shared" si="3"/>
        <v>3.1238413070315352E-3</v>
      </c>
    </row>
    <row r="116" spans="6:10" x14ac:dyDescent="0.3">
      <c r="F116" s="29">
        <v>43755</v>
      </c>
      <c r="G116" s="2">
        <v>1258.704956</v>
      </c>
      <c r="H116" s="2">
        <f t="shared" si="2"/>
        <v>1.7597460997373891E-2</v>
      </c>
      <c r="I116" s="2">
        <v>11586.349609000001</v>
      </c>
      <c r="J116" s="2">
        <f t="shared" si="3"/>
        <v>1.0672506018841659E-2</v>
      </c>
    </row>
    <row r="117" spans="6:10" x14ac:dyDescent="0.3">
      <c r="F117" s="29">
        <v>43756</v>
      </c>
      <c r="G117" s="2">
        <v>1276.596313</v>
      </c>
      <c r="H117" s="2">
        <f t="shared" si="2"/>
        <v>1.4214099114105634E-2</v>
      </c>
      <c r="I117" s="2">
        <v>11661.849609000001</v>
      </c>
      <c r="J117" s="2">
        <f t="shared" si="3"/>
        <v>6.5162887836004357E-3</v>
      </c>
    </row>
    <row r="118" spans="6:10" x14ac:dyDescent="0.3">
      <c r="F118" s="29">
        <v>43760</v>
      </c>
      <c r="G118" s="2">
        <v>1274.6134030000001</v>
      </c>
      <c r="H118" s="2">
        <f t="shared" si="2"/>
        <v>-1.5532788085061209E-3</v>
      </c>
      <c r="I118" s="2">
        <v>11588.349609000001</v>
      </c>
      <c r="J118" s="2">
        <f t="shared" si="3"/>
        <v>-6.3026022855994105E-3</v>
      </c>
    </row>
    <row r="119" spans="6:10" x14ac:dyDescent="0.3">
      <c r="F119" s="29">
        <v>43761</v>
      </c>
      <c r="G119" s="2">
        <v>1255.009399</v>
      </c>
      <c r="H119" s="2">
        <f t="shared" si="2"/>
        <v>-1.5380352939847464E-2</v>
      </c>
      <c r="I119" s="2">
        <v>11604.099609000001</v>
      </c>
      <c r="J119" s="2">
        <f t="shared" si="3"/>
        <v>1.3591236484415249E-3</v>
      </c>
    </row>
    <row r="120" spans="6:10" x14ac:dyDescent="0.3">
      <c r="F120" s="29">
        <v>43762</v>
      </c>
      <c r="G120" s="2">
        <v>1294.713013</v>
      </c>
      <c r="H120" s="2">
        <f t="shared" si="2"/>
        <v>3.1636108886225173E-2</v>
      </c>
      <c r="I120" s="2">
        <v>11582.599609000001</v>
      </c>
      <c r="J120" s="2">
        <f t="shared" si="3"/>
        <v>-1.8527934716559015E-3</v>
      </c>
    </row>
    <row r="121" spans="6:10" x14ac:dyDescent="0.3">
      <c r="F121" s="29">
        <v>43763</v>
      </c>
      <c r="G121" s="2">
        <v>1289.9812010000001</v>
      </c>
      <c r="H121" s="2">
        <f t="shared" si="2"/>
        <v>-3.6547188083294493E-3</v>
      </c>
      <c r="I121" s="2">
        <v>11583.900390999999</v>
      </c>
      <c r="J121" s="2">
        <f t="shared" si="3"/>
        <v>1.1230484035619182E-4</v>
      </c>
    </row>
    <row r="122" spans="6:10" x14ac:dyDescent="0.3">
      <c r="F122" s="29">
        <v>43767</v>
      </c>
      <c r="G122" s="2">
        <v>1322.293823</v>
      </c>
      <c r="H122" s="2">
        <f t="shared" si="2"/>
        <v>2.5048909220499498E-2</v>
      </c>
      <c r="I122" s="2">
        <v>11786.849609000001</v>
      </c>
      <c r="J122" s="2">
        <f t="shared" si="3"/>
        <v>1.751993811667105E-2</v>
      </c>
    </row>
    <row r="123" spans="6:10" x14ac:dyDescent="0.3">
      <c r="F123" s="29">
        <v>43768</v>
      </c>
      <c r="G123" s="2">
        <v>1333.1547849999999</v>
      </c>
      <c r="H123" s="2">
        <f t="shared" si="2"/>
        <v>8.2137281526119422E-3</v>
      </c>
      <c r="I123" s="2">
        <v>11844.099609000001</v>
      </c>
      <c r="J123" s="2">
        <f t="shared" si="3"/>
        <v>4.8571078701374138E-3</v>
      </c>
    </row>
    <row r="124" spans="6:10" x14ac:dyDescent="0.3">
      <c r="F124" s="29">
        <v>43769</v>
      </c>
      <c r="G124" s="2">
        <v>1319.860107</v>
      </c>
      <c r="H124" s="2">
        <f t="shared" si="2"/>
        <v>-9.9723439090382716E-3</v>
      </c>
      <c r="I124" s="2">
        <v>11877.450194999999</v>
      </c>
      <c r="J124" s="2">
        <f t="shared" si="3"/>
        <v>2.8157974941933517E-3</v>
      </c>
    </row>
    <row r="125" spans="6:10" x14ac:dyDescent="0.3">
      <c r="F125" s="29">
        <v>43770</v>
      </c>
      <c r="G125" s="2">
        <v>1313.145264</v>
      </c>
      <c r="H125" s="2">
        <f t="shared" si="2"/>
        <v>-5.0875414480573995E-3</v>
      </c>
      <c r="I125" s="2">
        <v>11890.599609000001</v>
      </c>
      <c r="J125" s="2">
        <f t="shared" si="3"/>
        <v>1.1070906452242415E-3</v>
      </c>
    </row>
    <row r="126" spans="6:10" x14ac:dyDescent="0.3">
      <c r="F126" s="29">
        <v>43773</v>
      </c>
      <c r="G126" s="2">
        <v>1313.8211670000001</v>
      </c>
      <c r="H126" s="2">
        <f t="shared" si="2"/>
        <v>5.1472066231361138E-4</v>
      </c>
      <c r="I126" s="2">
        <v>11941.299805000001</v>
      </c>
      <c r="J126" s="2">
        <f t="shared" si="3"/>
        <v>4.2638889263098868E-3</v>
      </c>
    </row>
    <row r="127" spans="6:10" x14ac:dyDescent="0.3">
      <c r="F127" s="29">
        <v>43774</v>
      </c>
      <c r="G127" s="2">
        <v>1304.4925539999999</v>
      </c>
      <c r="H127" s="2">
        <f t="shared" si="2"/>
        <v>-7.1003674124852428E-3</v>
      </c>
      <c r="I127" s="2">
        <v>11917.200194999999</v>
      </c>
      <c r="J127" s="2">
        <f t="shared" si="3"/>
        <v>-2.01817309619094E-3</v>
      </c>
    </row>
    <row r="128" spans="6:10" x14ac:dyDescent="0.3">
      <c r="F128" s="29">
        <v>43775</v>
      </c>
      <c r="G128" s="2">
        <v>1293.315918</v>
      </c>
      <c r="H128" s="2">
        <f t="shared" si="2"/>
        <v>-8.5678035997435956E-3</v>
      </c>
      <c r="I128" s="2">
        <v>11966.049805000001</v>
      </c>
      <c r="J128" s="2">
        <f t="shared" si="3"/>
        <v>4.0990844494243322E-3</v>
      </c>
    </row>
    <row r="129" spans="6:10" x14ac:dyDescent="0.3">
      <c r="F129" s="29">
        <v>43776</v>
      </c>
      <c r="G129" s="2">
        <v>1314.677612</v>
      </c>
      <c r="H129" s="2">
        <f t="shared" si="2"/>
        <v>1.6516996120355447E-2</v>
      </c>
      <c r="I129" s="2">
        <v>12012.049805000001</v>
      </c>
      <c r="J129" s="2">
        <f t="shared" si="3"/>
        <v>3.8442093046260721E-3</v>
      </c>
    </row>
    <row r="130" spans="6:10" x14ac:dyDescent="0.3">
      <c r="F130" s="29">
        <v>43777</v>
      </c>
      <c r="G130" s="2">
        <v>1302.869995</v>
      </c>
      <c r="H130" s="2">
        <f t="shared" si="2"/>
        <v>-8.9813783183218428E-3</v>
      </c>
      <c r="I130" s="2">
        <v>11908.150390999999</v>
      </c>
      <c r="J130" s="2">
        <f t="shared" si="3"/>
        <v>-8.6495990015586968E-3</v>
      </c>
    </row>
    <row r="131" spans="6:10" x14ac:dyDescent="0.3">
      <c r="F131" s="29">
        <v>43780</v>
      </c>
      <c r="G131" s="2">
        <v>1286.916626</v>
      </c>
      <c r="H131" s="2">
        <f t="shared" si="2"/>
        <v>-1.2244789626919043E-2</v>
      </c>
      <c r="I131" s="2">
        <v>11913.450194999999</v>
      </c>
      <c r="J131" s="2">
        <f t="shared" si="3"/>
        <v>4.4505685820072732E-4</v>
      </c>
    </row>
    <row r="132" spans="6:10" x14ac:dyDescent="0.3">
      <c r="F132" s="29">
        <v>43782</v>
      </c>
      <c r="G132" s="2">
        <v>1327.0257570000001</v>
      </c>
      <c r="H132" s="2">
        <f t="shared" ref="H132:H195" si="4">(G132-G131)/G131</f>
        <v>3.1166844991868309E-2</v>
      </c>
      <c r="I132" s="2">
        <v>11840.450194999999</v>
      </c>
      <c r="J132" s="2">
        <f t="shared" ref="J132:J195" si="5">(I132-I131)/I131</f>
        <v>-6.1275280296750343E-3</v>
      </c>
    </row>
    <row r="133" spans="6:10" x14ac:dyDescent="0.3">
      <c r="F133" s="29">
        <v>43783</v>
      </c>
      <c r="G133" s="2">
        <v>1318.418091</v>
      </c>
      <c r="H133" s="2">
        <f t="shared" si="4"/>
        <v>-6.48643476179348E-3</v>
      </c>
      <c r="I133" s="2">
        <v>11872.099609000001</v>
      </c>
      <c r="J133" s="2">
        <f t="shared" si="5"/>
        <v>2.6729907629159488E-3</v>
      </c>
    </row>
    <row r="134" spans="6:10" x14ac:dyDescent="0.3">
      <c r="F134" s="29">
        <v>43784</v>
      </c>
      <c r="G134" s="2">
        <v>1325.71875</v>
      </c>
      <c r="H134" s="2">
        <f t="shared" si="4"/>
        <v>5.5374384270338384E-3</v>
      </c>
      <c r="I134" s="2">
        <v>11895.450194999999</v>
      </c>
      <c r="J134" s="2">
        <f t="shared" si="5"/>
        <v>1.9668455259840515E-3</v>
      </c>
    </row>
    <row r="135" spans="6:10" x14ac:dyDescent="0.3">
      <c r="F135" s="29">
        <v>43787</v>
      </c>
      <c r="G135" s="2">
        <v>1315.2182620000001</v>
      </c>
      <c r="H135" s="2">
        <f t="shared" si="4"/>
        <v>-7.9206000518585902E-3</v>
      </c>
      <c r="I135" s="2">
        <v>11884.5</v>
      </c>
      <c r="J135" s="2">
        <f t="shared" si="5"/>
        <v>-9.2053640850029556E-4</v>
      </c>
    </row>
    <row r="136" spans="6:10" x14ac:dyDescent="0.3">
      <c r="F136" s="29">
        <v>43788</v>
      </c>
      <c r="G136" s="2">
        <v>1360.7803960000001</v>
      </c>
      <c r="H136" s="2">
        <f t="shared" si="4"/>
        <v>3.4642260768730122E-2</v>
      </c>
      <c r="I136" s="2">
        <v>11940.099609000001</v>
      </c>
      <c r="J136" s="2">
        <f t="shared" si="5"/>
        <v>4.6783296731036884E-3</v>
      </c>
    </row>
    <row r="137" spans="6:10" x14ac:dyDescent="0.3">
      <c r="F137" s="29">
        <v>43789</v>
      </c>
      <c r="G137" s="2">
        <v>1394.9406739999999</v>
      </c>
      <c r="H137" s="2">
        <f t="shared" si="4"/>
        <v>2.5103446596095608E-2</v>
      </c>
      <c r="I137" s="2">
        <v>11999.099609000001</v>
      </c>
      <c r="J137" s="2">
        <f t="shared" si="5"/>
        <v>4.9413323114597812E-3</v>
      </c>
    </row>
    <row r="138" spans="6:10" x14ac:dyDescent="0.3">
      <c r="F138" s="29">
        <v>43790</v>
      </c>
      <c r="G138" s="2">
        <v>1385.8823239999999</v>
      </c>
      <c r="H138" s="2">
        <f t="shared" si="4"/>
        <v>-6.493717022405799E-3</v>
      </c>
      <c r="I138" s="2">
        <v>11968.400390999999</v>
      </c>
      <c r="J138" s="2">
        <f t="shared" si="5"/>
        <v>-2.5584601345400469E-3</v>
      </c>
    </row>
    <row r="139" spans="6:10" x14ac:dyDescent="0.3">
      <c r="F139" s="29">
        <v>43791</v>
      </c>
      <c r="G139" s="2">
        <v>1393.9041749999999</v>
      </c>
      <c r="H139" s="2">
        <f t="shared" si="4"/>
        <v>5.7882627269874682E-3</v>
      </c>
      <c r="I139" s="2">
        <v>11914.400390999999</v>
      </c>
      <c r="J139" s="2">
        <f t="shared" si="5"/>
        <v>-4.5118811399898467E-3</v>
      </c>
    </row>
    <row r="140" spans="6:10" x14ac:dyDescent="0.3">
      <c r="F140" s="29">
        <v>43794</v>
      </c>
      <c r="G140" s="2">
        <v>1407.4692379999999</v>
      </c>
      <c r="H140" s="2">
        <f t="shared" si="4"/>
        <v>9.7317041180395424E-3</v>
      </c>
      <c r="I140" s="2">
        <v>12073.75</v>
      </c>
      <c r="J140" s="2">
        <f t="shared" si="5"/>
        <v>1.3374538690203129E-2</v>
      </c>
    </row>
    <row r="141" spans="6:10" x14ac:dyDescent="0.3">
      <c r="F141" s="29">
        <v>43795</v>
      </c>
      <c r="G141" s="2">
        <v>1406.2974850000001</v>
      </c>
      <c r="H141" s="2">
        <f t="shared" si="4"/>
        <v>-8.3252476740799171E-4</v>
      </c>
      <c r="I141" s="2">
        <v>12037.700194999999</v>
      </c>
      <c r="J141" s="2">
        <f t="shared" si="5"/>
        <v>-2.9858001863547414E-3</v>
      </c>
    </row>
    <row r="142" spans="6:10" x14ac:dyDescent="0.3">
      <c r="F142" s="29">
        <v>43796</v>
      </c>
      <c r="G142" s="2">
        <v>1414.950317</v>
      </c>
      <c r="H142" s="2">
        <f t="shared" si="4"/>
        <v>6.1529172115386303E-3</v>
      </c>
      <c r="I142" s="2">
        <v>12100.700194999999</v>
      </c>
      <c r="J142" s="2">
        <f t="shared" si="5"/>
        <v>5.2335578208010025E-3</v>
      </c>
    </row>
    <row r="143" spans="6:10" x14ac:dyDescent="0.3">
      <c r="F143" s="29">
        <v>43797</v>
      </c>
      <c r="G143" s="2">
        <v>1424.369263</v>
      </c>
      <c r="H143" s="2">
        <f t="shared" si="4"/>
        <v>6.6567326688686873E-3</v>
      </c>
      <c r="I143" s="2">
        <v>12151.150390999999</v>
      </c>
      <c r="J143" s="2">
        <f t="shared" si="5"/>
        <v>4.1691964255792212E-3</v>
      </c>
    </row>
    <row r="144" spans="6:10" x14ac:dyDescent="0.3">
      <c r="F144" s="29">
        <v>43798</v>
      </c>
      <c r="G144" s="2">
        <v>1398.0954589999999</v>
      </c>
      <c r="H144" s="2">
        <f t="shared" si="4"/>
        <v>-1.8445921772183141E-2</v>
      </c>
      <c r="I144" s="2">
        <v>12056.049805000001</v>
      </c>
      <c r="J144" s="2">
        <f t="shared" si="5"/>
        <v>-7.8264676956378443E-3</v>
      </c>
    </row>
    <row r="145" spans="6:10" x14ac:dyDescent="0.3">
      <c r="F145" s="29">
        <v>43801</v>
      </c>
      <c r="G145" s="2">
        <v>1429.957275</v>
      </c>
      <c r="H145" s="2">
        <f t="shared" si="4"/>
        <v>2.2789442448221335E-2</v>
      </c>
      <c r="I145" s="2">
        <v>12048.200194999999</v>
      </c>
      <c r="J145" s="2">
        <f t="shared" si="5"/>
        <v>-6.5109303021837679E-4</v>
      </c>
    </row>
    <row r="146" spans="6:10" x14ac:dyDescent="0.3">
      <c r="F146" s="29">
        <v>43802</v>
      </c>
      <c r="G146" s="2">
        <v>1423.107178</v>
      </c>
      <c r="H146" s="2">
        <f t="shared" si="4"/>
        <v>-4.7904207487597878E-3</v>
      </c>
      <c r="I146" s="2">
        <v>11994.200194999999</v>
      </c>
      <c r="J146" s="2">
        <f t="shared" si="5"/>
        <v>-4.4819972382605317E-3</v>
      </c>
    </row>
    <row r="147" spans="6:10" x14ac:dyDescent="0.3">
      <c r="F147" s="29">
        <v>43803</v>
      </c>
      <c r="G147" s="2">
        <v>1399.4925539999999</v>
      </c>
      <c r="H147" s="2">
        <f t="shared" si="4"/>
        <v>-1.6593707322302642E-2</v>
      </c>
      <c r="I147" s="2">
        <v>12043.200194999999</v>
      </c>
      <c r="J147" s="2">
        <f t="shared" si="5"/>
        <v>4.0853078323994079E-3</v>
      </c>
    </row>
    <row r="148" spans="6:10" x14ac:dyDescent="0.3">
      <c r="F148" s="29">
        <v>43804</v>
      </c>
      <c r="G148" s="2">
        <v>1397.825073</v>
      </c>
      <c r="H148" s="2">
        <f t="shared" si="4"/>
        <v>-1.1914897262111138E-3</v>
      </c>
      <c r="I148" s="2">
        <v>12018.400390999999</v>
      </c>
      <c r="J148" s="2">
        <f t="shared" si="5"/>
        <v>-2.0592370465033379E-3</v>
      </c>
    </row>
    <row r="149" spans="6:10" x14ac:dyDescent="0.3">
      <c r="F149" s="29">
        <v>43805</v>
      </c>
      <c r="G149" s="2">
        <v>1401.4754640000001</v>
      </c>
      <c r="H149" s="2">
        <f t="shared" si="4"/>
        <v>2.6114791260437829E-3</v>
      </c>
      <c r="I149" s="2">
        <v>11921.5</v>
      </c>
      <c r="J149" s="2">
        <f t="shared" si="5"/>
        <v>-8.0626695606316502E-3</v>
      </c>
    </row>
    <row r="150" spans="6:10" x14ac:dyDescent="0.3">
      <c r="F150" s="29">
        <v>43808</v>
      </c>
      <c r="G150" s="2">
        <v>1417.4288329999999</v>
      </c>
      <c r="H150" s="2">
        <f t="shared" si="4"/>
        <v>1.1383266714114831E-2</v>
      </c>
      <c r="I150" s="2">
        <v>11937.5</v>
      </c>
      <c r="J150" s="2">
        <f t="shared" si="5"/>
        <v>1.3421129891372731E-3</v>
      </c>
    </row>
    <row r="151" spans="6:10" x14ac:dyDescent="0.3">
      <c r="F151" s="29">
        <v>43809</v>
      </c>
      <c r="G151" s="2">
        <v>1407.829712</v>
      </c>
      <c r="H151" s="2">
        <f t="shared" si="4"/>
        <v>-6.7722066720509334E-3</v>
      </c>
      <c r="I151" s="2">
        <v>11856.799805000001</v>
      </c>
      <c r="J151" s="2">
        <f t="shared" si="5"/>
        <v>-6.7602257591622564E-3</v>
      </c>
    </row>
    <row r="152" spans="6:10" x14ac:dyDescent="0.3">
      <c r="F152" s="29">
        <v>43810</v>
      </c>
      <c r="G152" s="2">
        <v>1408.2353519999999</v>
      </c>
      <c r="H152" s="2">
        <f t="shared" si="4"/>
        <v>2.8813143844200136E-4</v>
      </c>
      <c r="I152" s="2">
        <v>11910.150390999999</v>
      </c>
      <c r="J152" s="2">
        <f t="shared" si="5"/>
        <v>4.4995771943033705E-3</v>
      </c>
    </row>
    <row r="153" spans="6:10" x14ac:dyDescent="0.3">
      <c r="F153" s="29">
        <v>43811</v>
      </c>
      <c r="G153" s="2">
        <v>1413.463013</v>
      </c>
      <c r="H153" s="2">
        <f t="shared" si="4"/>
        <v>3.7122069067331053E-3</v>
      </c>
      <c r="I153" s="2">
        <v>11971.799805000001</v>
      </c>
      <c r="J153" s="2">
        <f t="shared" si="5"/>
        <v>5.1762078543178781E-3</v>
      </c>
    </row>
    <row r="154" spans="6:10" x14ac:dyDescent="0.3">
      <c r="F154" s="29">
        <v>43812</v>
      </c>
      <c r="G154" s="2">
        <v>1426.7126459999999</v>
      </c>
      <c r="H154" s="2">
        <f t="shared" si="4"/>
        <v>9.3738802346714847E-3</v>
      </c>
      <c r="I154" s="2">
        <v>12086.700194999999</v>
      </c>
      <c r="J154" s="2">
        <f t="shared" si="5"/>
        <v>9.5975869853763291E-3</v>
      </c>
    </row>
    <row r="155" spans="6:10" x14ac:dyDescent="0.3">
      <c r="F155" s="29">
        <v>43815</v>
      </c>
      <c r="G155" s="2">
        <v>1412.020996</v>
      </c>
      <c r="H155" s="2">
        <f t="shared" si="4"/>
        <v>-1.0297553639263097E-2</v>
      </c>
      <c r="I155" s="2">
        <v>12053.950194999999</v>
      </c>
      <c r="J155" s="2">
        <f t="shared" si="5"/>
        <v>-2.7095898360702244E-3</v>
      </c>
    </row>
    <row r="156" spans="6:10" x14ac:dyDescent="0.3">
      <c r="F156" s="29">
        <v>43816</v>
      </c>
      <c r="G156" s="2">
        <v>1408.5058590000001</v>
      </c>
      <c r="H156" s="2">
        <f t="shared" si="4"/>
        <v>-2.4894367788847438E-3</v>
      </c>
      <c r="I156" s="2">
        <v>12165</v>
      </c>
      <c r="J156" s="2">
        <f t="shared" si="5"/>
        <v>9.2127313622105567E-3</v>
      </c>
    </row>
    <row r="157" spans="6:10" x14ac:dyDescent="0.3">
      <c r="F157" s="29">
        <v>43817</v>
      </c>
      <c r="G157" s="2">
        <v>1420.358154</v>
      </c>
      <c r="H157" s="2">
        <f t="shared" si="4"/>
        <v>8.4147999273604095E-3</v>
      </c>
      <c r="I157" s="2">
        <v>12221.650390999999</v>
      </c>
      <c r="J157" s="2">
        <f t="shared" si="5"/>
        <v>4.6568344430743293E-3</v>
      </c>
    </row>
    <row r="158" spans="6:10" x14ac:dyDescent="0.3">
      <c r="F158" s="29">
        <v>43818</v>
      </c>
      <c r="G158" s="2">
        <v>1451.093384</v>
      </c>
      <c r="H158" s="2">
        <f t="shared" si="4"/>
        <v>2.1639070338311306E-2</v>
      </c>
      <c r="I158" s="2">
        <v>12259.700194999999</v>
      </c>
      <c r="J158" s="2">
        <f t="shared" si="5"/>
        <v>3.1133114418016757E-3</v>
      </c>
    </row>
    <row r="159" spans="6:10" x14ac:dyDescent="0.3">
      <c r="F159" s="29">
        <v>43819</v>
      </c>
      <c r="G159" s="2">
        <v>1441.314087</v>
      </c>
      <c r="H159" s="2">
        <f t="shared" si="4"/>
        <v>-6.7392609654404172E-3</v>
      </c>
      <c r="I159" s="2">
        <v>12271.799805000001</v>
      </c>
      <c r="J159" s="2">
        <f t="shared" si="5"/>
        <v>9.869417528607944E-4</v>
      </c>
    </row>
    <row r="160" spans="6:10" x14ac:dyDescent="0.3">
      <c r="F160" s="29">
        <v>43822</v>
      </c>
      <c r="G160" s="2">
        <v>1416.3472899999999</v>
      </c>
      <c r="H160" s="2">
        <f t="shared" si="4"/>
        <v>-1.7322245876307766E-2</v>
      </c>
      <c r="I160" s="2">
        <v>12262.75</v>
      </c>
      <c r="J160" s="2">
        <f t="shared" si="5"/>
        <v>-7.3744724847233279E-4</v>
      </c>
    </row>
    <row r="161" spans="6:10" x14ac:dyDescent="0.3">
      <c r="F161" s="29">
        <v>43823</v>
      </c>
      <c r="G161" s="2">
        <v>1393.8591309999999</v>
      </c>
      <c r="H161" s="2">
        <f t="shared" si="4"/>
        <v>-1.5877574065891704E-2</v>
      </c>
      <c r="I161" s="2">
        <v>12214.549805000001</v>
      </c>
      <c r="J161" s="2">
        <f t="shared" si="5"/>
        <v>-3.9306187437564526E-3</v>
      </c>
    </row>
    <row r="162" spans="6:10" x14ac:dyDescent="0.3">
      <c r="F162" s="29">
        <v>43825</v>
      </c>
      <c r="G162" s="2">
        <v>1365.872803</v>
      </c>
      <c r="H162" s="2">
        <f t="shared" si="4"/>
        <v>-2.007830445528714E-2</v>
      </c>
      <c r="I162" s="2">
        <v>12126.549805000001</v>
      </c>
      <c r="J162" s="2">
        <f t="shared" si="5"/>
        <v>-7.2045225902617697E-3</v>
      </c>
    </row>
    <row r="163" spans="6:10" x14ac:dyDescent="0.3">
      <c r="F163" s="29">
        <v>43826</v>
      </c>
      <c r="G163" s="2">
        <v>1390.1636960000001</v>
      </c>
      <c r="H163" s="2">
        <f t="shared" si="4"/>
        <v>1.7784154532287072E-2</v>
      </c>
      <c r="I163" s="2">
        <v>12245.799805000001</v>
      </c>
      <c r="J163" s="2">
        <f t="shared" si="5"/>
        <v>9.8337946009037971E-3</v>
      </c>
    </row>
    <row r="164" spans="6:10" x14ac:dyDescent="0.3">
      <c r="F164" s="29">
        <v>43829</v>
      </c>
      <c r="G164" s="2">
        <v>1391.831177</v>
      </c>
      <c r="H164" s="2">
        <f t="shared" si="4"/>
        <v>1.1994853590249076E-3</v>
      </c>
      <c r="I164" s="2">
        <v>12255.849609000001</v>
      </c>
      <c r="J164" s="2">
        <f t="shared" si="5"/>
        <v>8.2067355011771902E-4</v>
      </c>
    </row>
    <row r="165" spans="6:10" x14ac:dyDescent="0.3">
      <c r="F165" s="29">
        <v>43830</v>
      </c>
      <c r="G165" s="2">
        <v>1364.65625</v>
      </c>
      <c r="H165" s="2">
        <f t="shared" si="4"/>
        <v>-1.9524585631551798E-2</v>
      </c>
      <c r="I165" s="2">
        <v>12168.450194999999</v>
      </c>
      <c r="J165" s="2">
        <f t="shared" si="5"/>
        <v>-7.1312407371431985E-3</v>
      </c>
    </row>
    <row r="166" spans="6:10" x14ac:dyDescent="0.3">
      <c r="F166" s="29">
        <v>43831</v>
      </c>
      <c r="G166" s="2">
        <v>1360.6451420000001</v>
      </c>
      <c r="H166" s="2">
        <f t="shared" si="4"/>
        <v>-2.9392808628545992E-3</v>
      </c>
      <c r="I166" s="2">
        <v>12182.5</v>
      </c>
      <c r="J166" s="2">
        <f t="shared" si="5"/>
        <v>1.1546092374009639E-3</v>
      </c>
    </row>
    <row r="167" spans="6:10" x14ac:dyDescent="0.3">
      <c r="F167" s="29">
        <v>43832</v>
      </c>
      <c r="G167" s="2">
        <v>1383.8093260000001</v>
      </c>
      <c r="H167" s="2">
        <f t="shared" si="4"/>
        <v>1.7024412379815029E-2</v>
      </c>
      <c r="I167" s="2">
        <v>12282.200194999999</v>
      </c>
      <c r="J167" s="2">
        <f t="shared" si="5"/>
        <v>8.1838863123332196E-3</v>
      </c>
    </row>
    <row r="168" spans="6:10" x14ac:dyDescent="0.3">
      <c r="F168" s="29">
        <v>43833</v>
      </c>
      <c r="G168" s="2">
        <v>1385.476807</v>
      </c>
      <c r="H168" s="2">
        <f t="shared" si="4"/>
        <v>1.2049933243476006E-3</v>
      </c>
      <c r="I168" s="2">
        <v>12226.650390999999</v>
      </c>
      <c r="J168" s="2">
        <f t="shared" si="5"/>
        <v>-4.5227893307433773E-3</v>
      </c>
    </row>
    <row r="169" spans="6:10" x14ac:dyDescent="0.3">
      <c r="F169" s="29">
        <v>43836</v>
      </c>
      <c r="G169" s="2">
        <v>1353.344482</v>
      </c>
      <c r="H169" s="2">
        <f t="shared" si="4"/>
        <v>-2.3192250377382199E-2</v>
      </c>
      <c r="I169" s="2">
        <v>11993.049805000001</v>
      </c>
      <c r="J169" s="2">
        <f t="shared" si="5"/>
        <v>-1.9105853077466855E-2</v>
      </c>
    </row>
    <row r="170" spans="6:10" x14ac:dyDescent="0.3">
      <c r="F170" s="29">
        <v>43837</v>
      </c>
      <c r="G170" s="2">
        <v>1374.165283</v>
      </c>
      <c r="H170" s="2">
        <f t="shared" si="4"/>
        <v>1.5384701587012549E-2</v>
      </c>
      <c r="I170" s="2">
        <v>12052.950194999999</v>
      </c>
      <c r="J170" s="2">
        <f t="shared" si="5"/>
        <v>4.994591948999154E-3</v>
      </c>
    </row>
    <row r="171" spans="6:10" x14ac:dyDescent="0.3">
      <c r="F171" s="29">
        <v>43838</v>
      </c>
      <c r="G171" s="2">
        <v>1363.8448490000001</v>
      </c>
      <c r="H171" s="2">
        <f t="shared" si="4"/>
        <v>-7.510329454306245E-3</v>
      </c>
      <c r="I171" s="2">
        <v>12025.349609000001</v>
      </c>
      <c r="J171" s="2">
        <f t="shared" si="5"/>
        <v>-2.2899444163843288E-3</v>
      </c>
    </row>
    <row r="172" spans="6:10" x14ac:dyDescent="0.3">
      <c r="F172" s="29">
        <v>43839</v>
      </c>
      <c r="G172" s="2">
        <v>1395.2563479999999</v>
      </c>
      <c r="H172" s="2">
        <f t="shared" si="4"/>
        <v>2.3031577985598139E-2</v>
      </c>
      <c r="I172" s="2">
        <v>12215.900390999999</v>
      </c>
      <c r="J172" s="2">
        <f t="shared" si="5"/>
        <v>1.5845758185474009E-2</v>
      </c>
    </row>
    <row r="173" spans="6:10" x14ac:dyDescent="0.3">
      <c r="F173" s="29">
        <v>43840</v>
      </c>
      <c r="G173" s="2">
        <v>1394.9406739999999</v>
      </c>
      <c r="H173" s="2">
        <f t="shared" si="4"/>
        <v>-2.2624802994262709E-4</v>
      </c>
      <c r="I173" s="2">
        <v>12256.799805000001</v>
      </c>
      <c r="J173" s="2">
        <f t="shared" si="5"/>
        <v>3.3480474374311181E-3</v>
      </c>
    </row>
    <row r="174" spans="6:10" x14ac:dyDescent="0.3">
      <c r="F174" s="29">
        <v>43843</v>
      </c>
      <c r="G174" s="2">
        <v>1391.3804929999999</v>
      </c>
      <c r="H174" s="2">
        <f t="shared" si="4"/>
        <v>-2.5522096146148054E-3</v>
      </c>
      <c r="I174" s="2">
        <v>12329.549805000001</v>
      </c>
      <c r="J174" s="2">
        <f t="shared" si="5"/>
        <v>5.9354808071779546E-3</v>
      </c>
    </row>
    <row r="175" spans="6:10" x14ac:dyDescent="0.3">
      <c r="F175" s="29">
        <v>43844</v>
      </c>
      <c r="G175" s="2">
        <v>1378.4914550000001</v>
      </c>
      <c r="H175" s="2">
        <f t="shared" si="4"/>
        <v>-9.2634890778217922E-3</v>
      </c>
      <c r="I175" s="2">
        <v>12362.299805000001</v>
      </c>
      <c r="J175" s="2">
        <f t="shared" si="5"/>
        <v>2.6562202609148712E-3</v>
      </c>
    </row>
    <row r="176" spans="6:10" x14ac:dyDescent="0.3">
      <c r="F176" s="29">
        <v>43845</v>
      </c>
      <c r="G176" s="2">
        <v>1373.4892580000001</v>
      </c>
      <c r="H176" s="2">
        <f t="shared" si="4"/>
        <v>-3.6287471945192604E-3</v>
      </c>
      <c r="I176" s="2">
        <v>12343.299805000001</v>
      </c>
      <c r="J176" s="2">
        <f t="shared" si="5"/>
        <v>-1.5369308542667235E-3</v>
      </c>
    </row>
    <row r="177" spans="6:10" x14ac:dyDescent="0.3">
      <c r="F177" s="29">
        <v>43846</v>
      </c>
      <c r="G177" s="2">
        <v>1386.1527100000001</v>
      </c>
      <c r="H177" s="2">
        <f t="shared" si="4"/>
        <v>9.2199133893772368E-3</v>
      </c>
      <c r="I177" s="2">
        <v>12355.5</v>
      </c>
      <c r="J177" s="2">
        <f t="shared" si="5"/>
        <v>9.8840627650131343E-4</v>
      </c>
    </row>
    <row r="178" spans="6:10" x14ac:dyDescent="0.3">
      <c r="F178" s="29">
        <v>43847</v>
      </c>
      <c r="G178" s="2">
        <v>1425.0001219999999</v>
      </c>
      <c r="H178" s="2">
        <f t="shared" si="4"/>
        <v>2.8025347943084748E-2</v>
      </c>
      <c r="I178" s="2">
        <v>12352.349609000001</v>
      </c>
      <c r="J178" s="2">
        <f t="shared" si="5"/>
        <v>-2.5497883533642649E-4</v>
      </c>
    </row>
    <row r="179" spans="6:10" x14ac:dyDescent="0.3">
      <c r="F179" s="29">
        <v>43850</v>
      </c>
      <c r="G179" s="2">
        <v>1381.1503909999999</v>
      </c>
      <c r="H179" s="2">
        <f t="shared" si="4"/>
        <v>-3.0771738418138902E-2</v>
      </c>
      <c r="I179" s="2">
        <v>12224.549805000001</v>
      </c>
      <c r="J179" s="2">
        <f t="shared" si="5"/>
        <v>-1.0346193885808128E-2</v>
      </c>
    </row>
    <row r="180" spans="6:10" x14ac:dyDescent="0.3">
      <c r="F180" s="29">
        <v>43851</v>
      </c>
      <c r="G180" s="2">
        <v>1382.547607</v>
      </c>
      <c r="H180" s="2">
        <f t="shared" si="4"/>
        <v>1.0116320489823266E-3</v>
      </c>
      <c r="I180" s="2">
        <v>12169.849609000001</v>
      </c>
      <c r="J180" s="2">
        <f t="shared" si="5"/>
        <v>-4.474618441787254E-3</v>
      </c>
    </row>
    <row r="181" spans="6:10" x14ac:dyDescent="0.3">
      <c r="F181" s="29">
        <v>43852</v>
      </c>
      <c r="G181" s="2">
        <v>1382.0517580000001</v>
      </c>
      <c r="H181" s="2">
        <f t="shared" si="4"/>
        <v>-3.5864877092793476E-4</v>
      </c>
      <c r="I181" s="2">
        <v>12106.900390999999</v>
      </c>
      <c r="J181" s="2">
        <f t="shared" si="5"/>
        <v>-5.1725551278340009E-3</v>
      </c>
    </row>
    <row r="182" spans="6:10" x14ac:dyDescent="0.3">
      <c r="F182" s="29">
        <v>43853</v>
      </c>
      <c r="G182" s="2">
        <v>1376.193115</v>
      </c>
      <c r="H182" s="2">
        <f t="shared" si="4"/>
        <v>-4.2390908778106914E-3</v>
      </c>
      <c r="I182" s="2">
        <v>12180.349609000001</v>
      </c>
      <c r="J182" s="2">
        <f t="shared" si="5"/>
        <v>6.0667235731618049E-3</v>
      </c>
    </row>
    <row r="183" spans="6:10" x14ac:dyDescent="0.3">
      <c r="F183" s="29">
        <v>43854</v>
      </c>
      <c r="G183" s="2">
        <v>1371.416138</v>
      </c>
      <c r="H183" s="2">
        <f t="shared" si="4"/>
        <v>-3.4711531019394671E-3</v>
      </c>
      <c r="I183" s="2">
        <v>12248.25</v>
      </c>
      <c r="J183" s="2">
        <f t="shared" si="5"/>
        <v>5.5745847352220461E-3</v>
      </c>
    </row>
    <row r="184" spans="6:10" x14ac:dyDescent="0.3">
      <c r="F184" s="29">
        <v>43857</v>
      </c>
      <c r="G184" s="2">
        <v>1357.8961179999999</v>
      </c>
      <c r="H184" s="2">
        <f t="shared" si="4"/>
        <v>-9.8584372936700547E-3</v>
      </c>
      <c r="I184" s="2">
        <v>12119</v>
      </c>
      <c r="J184" s="2">
        <f t="shared" si="5"/>
        <v>-1.0552527912150715E-2</v>
      </c>
    </row>
    <row r="185" spans="6:10" x14ac:dyDescent="0.3">
      <c r="F185" s="29">
        <v>43858</v>
      </c>
      <c r="G185" s="2">
        <v>1326.5299070000001</v>
      </c>
      <c r="H185" s="2">
        <f t="shared" si="4"/>
        <v>-2.3099124140805442E-2</v>
      </c>
      <c r="I185" s="2">
        <v>12055.799805000001</v>
      </c>
      <c r="J185" s="2">
        <f t="shared" si="5"/>
        <v>-5.2149678191269443E-3</v>
      </c>
    </row>
    <row r="186" spans="6:10" x14ac:dyDescent="0.3">
      <c r="F186" s="29">
        <v>43859</v>
      </c>
      <c r="G186" s="2">
        <v>1333.830811</v>
      </c>
      <c r="H186" s="2">
        <f t="shared" si="4"/>
        <v>5.5037613260534995E-3</v>
      </c>
      <c r="I186" s="2">
        <v>12129.5</v>
      </c>
      <c r="J186" s="2">
        <f t="shared" si="5"/>
        <v>6.1132563738685473E-3</v>
      </c>
    </row>
    <row r="187" spans="6:10" x14ac:dyDescent="0.3">
      <c r="F187" s="29">
        <v>43860</v>
      </c>
      <c r="G187" s="2">
        <v>1301.292725</v>
      </c>
      <c r="H187" s="2">
        <f t="shared" si="4"/>
        <v>-2.4394462724703112E-2</v>
      </c>
      <c r="I187" s="2">
        <v>12035.799805000001</v>
      </c>
      <c r="J187" s="2">
        <f t="shared" si="5"/>
        <v>-7.7249841296013391E-3</v>
      </c>
    </row>
    <row r="188" spans="6:10" x14ac:dyDescent="0.3">
      <c r="F188" s="29">
        <v>43861</v>
      </c>
      <c r="G188" s="2">
        <v>1272.360107</v>
      </c>
      <c r="H188" s="2">
        <f t="shared" si="4"/>
        <v>-2.2233750672816563E-2</v>
      </c>
      <c r="I188" s="2">
        <v>11962.099609000001</v>
      </c>
      <c r="J188" s="2">
        <f t="shared" si="5"/>
        <v>-6.1234149116856113E-3</v>
      </c>
    </row>
    <row r="189" spans="6:10" x14ac:dyDescent="0.3">
      <c r="F189" s="29">
        <v>43864</v>
      </c>
      <c r="G189" s="2">
        <v>1248.790405</v>
      </c>
      <c r="H189" s="2">
        <f t="shared" si="4"/>
        <v>-1.8524395625365207E-2</v>
      </c>
      <c r="I189" s="2">
        <v>11707.900390999999</v>
      </c>
      <c r="J189" s="2">
        <f t="shared" si="5"/>
        <v>-2.1250384657284418E-2</v>
      </c>
    </row>
    <row r="190" spans="6:10" x14ac:dyDescent="0.3">
      <c r="F190" s="29">
        <v>43865</v>
      </c>
      <c r="G190" s="2">
        <v>1285.654663</v>
      </c>
      <c r="H190" s="2">
        <f t="shared" si="4"/>
        <v>2.9519972168588263E-2</v>
      </c>
      <c r="I190" s="2">
        <v>11979.650390999999</v>
      </c>
      <c r="J190" s="2">
        <f t="shared" si="5"/>
        <v>2.321082268592731E-2</v>
      </c>
    </row>
    <row r="191" spans="6:10" x14ac:dyDescent="0.3">
      <c r="F191" s="29">
        <v>43866</v>
      </c>
      <c r="G191" s="2">
        <v>1305.573975</v>
      </c>
      <c r="H191" s="2">
        <f t="shared" si="4"/>
        <v>1.5493516706515449E-2</v>
      </c>
      <c r="I191" s="2">
        <v>12089.150390999999</v>
      </c>
      <c r="J191" s="2">
        <f t="shared" si="5"/>
        <v>9.1405004675482442E-3</v>
      </c>
    </row>
    <row r="192" spans="6:10" x14ac:dyDescent="0.3">
      <c r="F192" s="29">
        <v>43867</v>
      </c>
      <c r="G192" s="2">
        <v>1313.9564210000001</v>
      </c>
      <c r="H192" s="2">
        <f t="shared" si="4"/>
        <v>6.4205063523880921E-3</v>
      </c>
      <c r="I192" s="2">
        <v>12137.950194999999</v>
      </c>
      <c r="J192" s="2">
        <f t="shared" si="5"/>
        <v>4.0366611731731099E-3</v>
      </c>
    </row>
    <row r="193" spans="6:10" x14ac:dyDescent="0.3">
      <c r="F193" s="29">
        <v>43868</v>
      </c>
      <c r="G193" s="2">
        <v>1292.189453</v>
      </c>
      <c r="H193" s="2">
        <f t="shared" si="4"/>
        <v>-1.6565974070459778E-2</v>
      </c>
      <c r="I193" s="2">
        <v>12098.349609000001</v>
      </c>
      <c r="J193" s="2">
        <f t="shared" si="5"/>
        <v>-3.2625431282714747E-3</v>
      </c>
    </row>
    <row r="194" spans="6:10" x14ac:dyDescent="0.3">
      <c r="F194" s="29">
        <v>43871</v>
      </c>
      <c r="G194" s="2">
        <v>1293.9470209999999</v>
      </c>
      <c r="H194" s="2">
        <f t="shared" si="4"/>
        <v>1.3601473034155712E-3</v>
      </c>
      <c r="I194" s="2">
        <v>12031.5</v>
      </c>
      <c r="J194" s="2">
        <f t="shared" si="5"/>
        <v>-5.5255147322136522E-3</v>
      </c>
    </row>
    <row r="195" spans="6:10" x14ac:dyDescent="0.3">
      <c r="F195" s="29">
        <v>43872</v>
      </c>
      <c r="G195" s="2">
        <v>1309.4047849999999</v>
      </c>
      <c r="H195" s="2">
        <f t="shared" si="4"/>
        <v>1.1946210895136793E-2</v>
      </c>
      <c r="I195" s="2">
        <v>12107.900390999999</v>
      </c>
      <c r="J195" s="2">
        <f t="shared" si="5"/>
        <v>6.3500304201470487E-3</v>
      </c>
    </row>
    <row r="196" spans="6:10" x14ac:dyDescent="0.3">
      <c r="F196" s="29">
        <v>43873</v>
      </c>
      <c r="G196" s="2">
        <v>1325.2230219999999</v>
      </c>
      <c r="H196" s="2">
        <f t="shared" ref="H196:H259" si="6">(G196-G195)/G195</f>
        <v>1.2080478994125529E-2</v>
      </c>
      <c r="I196" s="2">
        <v>12201.200194999999</v>
      </c>
      <c r="J196" s="2">
        <f t="shared" ref="J196:J259" si="7">(I196-I195)/I195</f>
        <v>7.7056963624635945E-3</v>
      </c>
    </row>
    <row r="197" spans="6:10" x14ac:dyDescent="0.3">
      <c r="F197" s="29">
        <v>43874</v>
      </c>
      <c r="G197" s="2">
        <v>1328.693115</v>
      </c>
      <c r="H197" s="2">
        <f t="shared" si="6"/>
        <v>2.6184973716824956E-3</v>
      </c>
      <c r="I197" s="2">
        <v>12174.650390999999</v>
      </c>
      <c r="J197" s="2">
        <f t="shared" si="7"/>
        <v>-2.1759993751172299E-3</v>
      </c>
    </row>
    <row r="198" spans="6:10" x14ac:dyDescent="0.3">
      <c r="F198" s="29">
        <v>43875</v>
      </c>
      <c r="G198" s="2">
        <v>1340.8160399999999</v>
      </c>
      <c r="H198" s="2">
        <f t="shared" si="6"/>
        <v>9.1239465781380938E-3</v>
      </c>
      <c r="I198" s="2">
        <v>12113.450194999999</v>
      </c>
      <c r="J198" s="2">
        <f t="shared" si="7"/>
        <v>-5.026854491463794E-3</v>
      </c>
    </row>
    <row r="199" spans="6:10" x14ac:dyDescent="0.3">
      <c r="F199" s="29">
        <v>43878</v>
      </c>
      <c r="G199" s="2">
        <v>1332.388428</v>
      </c>
      <c r="H199" s="2">
        <f t="shared" si="6"/>
        <v>-6.2854349504947405E-3</v>
      </c>
      <c r="I199" s="2">
        <v>12045.799805000001</v>
      </c>
      <c r="J199" s="2">
        <f t="shared" si="7"/>
        <v>-5.5847334088121774E-3</v>
      </c>
    </row>
    <row r="200" spans="6:10" x14ac:dyDescent="0.3">
      <c r="F200" s="29">
        <v>43879</v>
      </c>
      <c r="G200" s="2">
        <v>1322.6091309999999</v>
      </c>
      <c r="H200" s="2">
        <f t="shared" si="6"/>
        <v>-7.3396742229887056E-3</v>
      </c>
      <c r="I200" s="2">
        <v>11992.5</v>
      </c>
      <c r="J200" s="2">
        <f t="shared" si="7"/>
        <v>-4.4247626444760225E-3</v>
      </c>
    </row>
    <row r="201" spans="6:10" x14ac:dyDescent="0.3">
      <c r="F201" s="29">
        <v>43880</v>
      </c>
      <c r="G201" s="2">
        <v>1355.4174800000001</v>
      </c>
      <c r="H201" s="2">
        <f t="shared" si="6"/>
        <v>2.4805778389866671E-2</v>
      </c>
      <c r="I201" s="2">
        <v>12125.900390999999</v>
      </c>
      <c r="J201" s="2">
        <f t="shared" si="7"/>
        <v>1.1123651532207565E-2</v>
      </c>
    </row>
    <row r="202" spans="6:10" x14ac:dyDescent="0.3">
      <c r="F202" s="29">
        <v>43881</v>
      </c>
      <c r="G202" s="2">
        <v>1339.328857</v>
      </c>
      <c r="H202" s="2">
        <f t="shared" si="6"/>
        <v>-1.1869865364286211E-2</v>
      </c>
      <c r="I202" s="2">
        <v>12080.849609000001</v>
      </c>
      <c r="J202" s="2">
        <f t="shared" si="7"/>
        <v>-3.7152525212425223E-3</v>
      </c>
    </row>
    <row r="203" spans="6:10" x14ac:dyDescent="0.3">
      <c r="F203" s="29">
        <v>43885</v>
      </c>
      <c r="G203" s="2">
        <v>1302.374268</v>
      </c>
      <c r="H203" s="2">
        <f t="shared" si="6"/>
        <v>-2.7591870963473122E-2</v>
      </c>
      <c r="I203" s="2">
        <v>11829.400390999999</v>
      </c>
      <c r="J203" s="2">
        <f t="shared" si="7"/>
        <v>-2.0813868737566001E-2</v>
      </c>
    </row>
    <row r="204" spans="6:10" x14ac:dyDescent="0.3">
      <c r="F204" s="29">
        <v>43886</v>
      </c>
      <c r="G204" s="2">
        <v>1276.6414789999999</v>
      </c>
      <c r="H204" s="2">
        <f t="shared" si="6"/>
        <v>-1.9758367185430399E-2</v>
      </c>
      <c r="I204" s="2">
        <v>11797.900390999999</v>
      </c>
      <c r="J204" s="2">
        <f t="shared" si="7"/>
        <v>-2.6628568616179154E-3</v>
      </c>
    </row>
    <row r="205" spans="6:10" x14ac:dyDescent="0.3">
      <c r="F205" s="29">
        <v>43887</v>
      </c>
      <c r="G205" s="2">
        <v>1254.649048</v>
      </c>
      <c r="H205" s="2">
        <f t="shared" si="6"/>
        <v>-1.7226787129951852E-2</v>
      </c>
      <c r="I205" s="2">
        <v>11678.5</v>
      </c>
      <c r="J205" s="2">
        <f t="shared" si="7"/>
        <v>-1.0120477970053342E-2</v>
      </c>
    </row>
    <row r="206" spans="6:10" x14ac:dyDescent="0.3">
      <c r="F206" s="29">
        <v>43888</v>
      </c>
      <c r="G206" s="2">
        <v>1249.466553</v>
      </c>
      <c r="H206" s="2">
        <f t="shared" si="6"/>
        <v>-4.1306331904218821E-3</v>
      </c>
      <c r="I206" s="2">
        <v>11633.299805000001</v>
      </c>
      <c r="J206" s="2">
        <f t="shared" si="7"/>
        <v>-3.8703767607140846E-3</v>
      </c>
    </row>
    <row r="207" spans="6:10" x14ac:dyDescent="0.3">
      <c r="F207" s="29">
        <v>43889</v>
      </c>
      <c r="G207" s="2">
        <v>1197.5498050000001</v>
      </c>
      <c r="H207" s="2">
        <f t="shared" si="6"/>
        <v>-4.1551130660797984E-2</v>
      </c>
      <c r="I207" s="2">
        <v>11201.75</v>
      </c>
      <c r="J207" s="2">
        <f t="shared" si="7"/>
        <v>-3.7096078690804488E-2</v>
      </c>
    </row>
    <row r="208" spans="6:10" x14ac:dyDescent="0.3">
      <c r="F208" s="29">
        <v>43892</v>
      </c>
      <c r="G208" s="2">
        <v>1186.283203</v>
      </c>
      <c r="H208" s="2">
        <f t="shared" si="6"/>
        <v>-9.4080446199063493E-3</v>
      </c>
      <c r="I208" s="2">
        <v>11132.75</v>
      </c>
      <c r="J208" s="2">
        <f t="shared" si="7"/>
        <v>-6.159751824491709E-3</v>
      </c>
    </row>
    <row r="209" spans="6:10" x14ac:dyDescent="0.3">
      <c r="F209" s="29">
        <v>43893</v>
      </c>
      <c r="G209" s="2">
        <v>1210.348755</v>
      </c>
      <c r="H209" s="2">
        <f t="shared" si="6"/>
        <v>2.0286515006821711E-2</v>
      </c>
      <c r="I209" s="2">
        <v>11303.299805000001</v>
      </c>
      <c r="J209" s="2">
        <f t="shared" si="7"/>
        <v>1.5319647436617238E-2</v>
      </c>
    </row>
    <row r="210" spans="6:10" x14ac:dyDescent="0.3">
      <c r="F210" s="29">
        <v>43894</v>
      </c>
      <c r="G210" s="2">
        <v>1207.5095209999999</v>
      </c>
      <c r="H210" s="2">
        <f t="shared" si="6"/>
        <v>-2.3457982571312955E-3</v>
      </c>
      <c r="I210" s="2">
        <v>11251</v>
      </c>
      <c r="J210" s="2">
        <f t="shared" si="7"/>
        <v>-4.6269501740426105E-3</v>
      </c>
    </row>
    <row r="211" spans="6:10" x14ac:dyDescent="0.3">
      <c r="F211" s="29">
        <v>43895</v>
      </c>
      <c r="G211" s="2">
        <v>1181.776611</v>
      </c>
      <c r="H211" s="2">
        <f t="shared" si="6"/>
        <v>-2.1310730518041148E-2</v>
      </c>
      <c r="I211" s="2">
        <v>11269</v>
      </c>
      <c r="J211" s="2">
        <f t="shared" si="7"/>
        <v>1.5998577904186295E-3</v>
      </c>
    </row>
    <row r="212" spans="6:10" x14ac:dyDescent="0.3">
      <c r="F212" s="29">
        <v>43896</v>
      </c>
      <c r="G212" s="2">
        <v>1145.5882570000001</v>
      </c>
      <c r="H212" s="2">
        <f t="shared" si="6"/>
        <v>-3.062199206106973E-2</v>
      </c>
      <c r="I212" s="2">
        <v>10989.450194999999</v>
      </c>
      <c r="J212" s="2">
        <f t="shared" si="7"/>
        <v>-2.4806975330552893E-2</v>
      </c>
    </row>
    <row r="213" spans="6:10" x14ac:dyDescent="0.3">
      <c r="F213" s="29">
        <v>43899</v>
      </c>
      <c r="G213" s="2">
        <v>1004.214966</v>
      </c>
      <c r="H213" s="2">
        <f t="shared" si="6"/>
        <v>-0.12340672151285861</v>
      </c>
      <c r="I213" s="2">
        <v>10451.450194999999</v>
      </c>
      <c r="J213" s="2">
        <f t="shared" si="7"/>
        <v>-4.8956043337343685E-2</v>
      </c>
    </row>
    <row r="214" spans="6:10" x14ac:dyDescent="0.3">
      <c r="F214" s="29">
        <v>43901</v>
      </c>
      <c r="G214" s="2">
        <v>1039.7272949999999</v>
      </c>
      <c r="H214" s="2">
        <f t="shared" si="6"/>
        <v>3.5363274002430979E-2</v>
      </c>
      <c r="I214" s="2">
        <v>10458.400390999999</v>
      </c>
      <c r="J214" s="2">
        <f t="shared" si="7"/>
        <v>6.6499824142345044E-4</v>
      </c>
    </row>
    <row r="215" spans="6:10" x14ac:dyDescent="0.3">
      <c r="F215" s="29">
        <v>43902</v>
      </c>
      <c r="G215" s="2">
        <v>958.11193800000001</v>
      </c>
      <c r="H215" s="2">
        <f t="shared" si="6"/>
        <v>-7.8496887974841431E-2</v>
      </c>
      <c r="I215" s="2">
        <v>9590.1503909999992</v>
      </c>
      <c r="J215" s="2">
        <f t="shared" si="7"/>
        <v>-8.3019388007670322E-2</v>
      </c>
    </row>
    <row r="216" spans="6:10" x14ac:dyDescent="0.3">
      <c r="F216" s="29">
        <v>43903</v>
      </c>
      <c r="G216" s="2">
        <v>996.23821999999996</v>
      </c>
      <c r="H216" s="2">
        <f t="shared" si="6"/>
        <v>3.9793139494312353E-2</v>
      </c>
      <c r="I216" s="2">
        <v>9955.2001949999994</v>
      </c>
      <c r="J216" s="2">
        <f t="shared" si="7"/>
        <v>3.8065076053717152E-2</v>
      </c>
    </row>
    <row r="217" spans="6:10" x14ac:dyDescent="0.3">
      <c r="F217" s="29">
        <v>43906</v>
      </c>
      <c r="G217" s="2">
        <v>915.47918700000002</v>
      </c>
      <c r="H217" s="2">
        <f t="shared" si="6"/>
        <v>-8.1063977850598753E-2</v>
      </c>
      <c r="I217" s="2">
        <v>9197.4003909999992</v>
      </c>
      <c r="J217" s="2">
        <f t="shared" si="7"/>
        <v>-7.612100100012105E-2</v>
      </c>
    </row>
    <row r="218" spans="6:10" x14ac:dyDescent="0.3">
      <c r="F218" s="29">
        <v>43907</v>
      </c>
      <c r="G218" s="2">
        <v>908.53900099999998</v>
      </c>
      <c r="H218" s="2">
        <f t="shared" si="6"/>
        <v>-7.5809325854177389E-3</v>
      </c>
      <c r="I218" s="2">
        <v>8967.0498050000006</v>
      </c>
      <c r="J218" s="2">
        <f t="shared" si="7"/>
        <v>-2.5045184096302402E-2</v>
      </c>
    </row>
    <row r="219" spans="6:10" x14ac:dyDescent="0.3">
      <c r="F219" s="29">
        <v>43908</v>
      </c>
      <c r="G219" s="2">
        <v>872.93646200000001</v>
      </c>
      <c r="H219" s="2">
        <f t="shared" si="6"/>
        <v>-3.9186583031453129E-2</v>
      </c>
      <c r="I219" s="2">
        <v>8468.7998050000006</v>
      </c>
      <c r="J219" s="2">
        <f t="shared" si="7"/>
        <v>-5.556454027077861E-2</v>
      </c>
    </row>
    <row r="220" spans="6:10" x14ac:dyDescent="0.3">
      <c r="F220" s="29">
        <v>43909</v>
      </c>
      <c r="G220" s="2">
        <v>827.14898700000003</v>
      </c>
      <c r="H220" s="2">
        <f t="shared" si="6"/>
        <v>-5.2452242509260623E-2</v>
      </c>
      <c r="I220" s="2">
        <v>8263.4501949999994</v>
      </c>
      <c r="J220" s="2">
        <f t="shared" si="7"/>
        <v>-2.4247781826034216E-2</v>
      </c>
    </row>
    <row r="221" spans="6:10" x14ac:dyDescent="0.3">
      <c r="F221" s="29">
        <v>43910</v>
      </c>
      <c r="G221" s="2">
        <v>917.50720200000001</v>
      </c>
      <c r="H221" s="2">
        <f t="shared" si="6"/>
        <v>0.10924055571623395</v>
      </c>
      <c r="I221" s="2">
        <v>8745.4501949999994</v>
      </c>
      <c r="J221" s="2">
        <f t="shared" si="7"/>
        <v>5.832914686067156E-2</v>
      </c>
    </row>
    <row r="222" spans="6:10" x14ac:dyDescent="0.3">
      <c r="F222" s="29">
        <v>43913</v>
      </c>
      <c r="G222" s="2">
        <v>796.81933600000002</v>
      </c>
      <c r="H222" s="2">
        <f t="shared" si="6"/>
        <v>-0.13153887592045296</v>
      </c>
      <c r="I222" s="2">
        <v>7610.25</v>
      </c>
      <c r="J222" s="2">
        <f t="shared" si="7"/>
        <v>-0.12980466067361779</v>
      </c>
    </row>
    <row r="223" spans="6:10" x14ac:dyDescent="0.3">
      <c r="F223" s="29">
        <v>43914</v>
      </c>
      <c r="G223" s="2">
        <v>850.31311000000005</v>
      </c>
      <c r="H223" s="2">
        <f t="shared" si="6"/>
        <v>6.7134131393618721E-2</v>
      </c>
      <c r="I223" s="2">
        <v>7801.0498049999997</v>
      </c>
      <c r="J223" s="2">
        <f t="shared" si="7"/>
        <v>2.5071424066226426E-2</v>
      </c>
    </row>
    <row r="224" spans="6:10" x14ac:dyDescent="0.3">
      <c r="F224" s="29">
        <v>43915</v>
      </c>
      <c r="G224" s="2">
        <v>975.46258499999999</v>
      </c>
      <c r="H224" s="2">
        <f t="shared" si="6"/>
        <v>0.14718046038358731</v>
      </c>
      <c r="I224" s="2">
        <v>8317.8496090000008</v>
      </c>
      <c r="J224" s="2">
        <f t="shared" si="7"/>
        <v>6.6247468855892166E-2</v>
      </c>
    </row>
    <row r="225" spans="6:10" x14ac:dyDescent="0.3">
      <c r="F225" s="29">
        <v>43916</v>
      </c>
      <c r="G225" s="2">
        <v>960.996216</v>
      </c>
      <c r="H225" s="2">
        <f t="shared" si="6"/>
        <v>-1.4830265376093318E-2</v>
      </c>
      <c r="I225" s="2">
        <v>8641.4501949999994</v>
      </c>
      <c r="J225" s="2">
        <f t="shared" si="7"/>
        <v>3.8904356439657124E-2</v>
      </c>
    </row>
    <row r="226" spans="6:10" x14ac:dyDescent="0.3">
      <c r="F226" s="29">
        <v>43917</v>
      </c>
      <c r="G226" s="2">
        <v>960.45544400000006</v>
      </c>
      <c r="H226" s="2">
        <f t="shared" si="6"/>
        <v>-5.6272021782856547E-4</v>
      </c>
      <c r="I226" s="2">
        <v>8660.25</v>
      </c>
      <c r="J226" s="2">
        <f t="shared" si="7"/>
        <v>2.1755381996968809E-3</v>
      </c>
    </row>
    <row r="227" spans="6:10" x14ac:dyDescent="0.3">
      <c r="F227" s="29">
        <v>43920</v>
      </c>
      <c r="G227" s="2">
        <v>928.77374299999997</v>
      </c>
      <c r="H227" s="2">
        <f t="shared" si="6"/>
        <v>-3.2986122571241408E-2</v>
      </c>
      <c r="I227" s="2">
        <v>8281.0996090000008</v>
      </c>
      <c r="J227" s="2">
        <f t="shared" si="7"/>
        <v>-4.3780536474120169E-2</v>
      </c>
    </row>
    <row r="228" spans="6:10" x14ac:dyDescent="0.3">
      <c r="F228" s="29">
        <v>43921</v>
      </c>
      <c r="G228" s="2">
        <v>1003.854431</v>
      </c>
      <c r="H228" s="2">
        <f t="shared" si="6"/>
        <v>8.0838512679616101E-2</v>
      </c>
      <c r="I228" s="2">
        <v>8597.75</v>
      </c>
      <c r="J228" s="2">
        <f t="shared" si="7"/>
        <v>3.8237722760375889E-2</v>
      </c>
    </row>
    <row r="229" spans="6:10" x14ac:dyDescent="0.3">
      <c r="F229" s="29">
        <v>43922</v>
      </c>
      <c r="G229" s="2">
        <v>973.840149</v>
      </c>
      <c r="H229" s="2">
        <f t="shared" si="6"/>
        <v>-2.9899038220213805E-2</v>
      </c>
      <c r="I229" s="2">
        <v>8253.7998050000006</v>
      </c>
      <c r="J229" s="2">
        <f t="shared" si="7"/>
        <v>-4.000467506033549E-2</v>
      </c>
    </row>
    <row r="230" spans="6:10" x14ac:dyDescent="0.3">
      <c r="F230" s="29">
        <v>43924</v>
      </c>
      <c r="G230" s="2">
        <v>971.136169</v>
      </c>
      <c r="H230" s="2">
        <f t="shared" si="6"/>
        <v>-2.7766158571061353E-3</v>
      </c>
      <c r="I230" s="2">
        <v>8083.7998049999997</v>
      </c>
      <c r="J230" s="2">
        <f t="shared" si="7"/>
        <v>-2.0596574185991041E-2</v>
      </c>
    </row>
    <row r="231" spans="6:10" x14ac:dyDescent="0.3">
      <c r="F231" s="29">
        <v>43928</v>
      </c>
      <c r="G231" s="2">
        <v>1087.092163</v>
      </c>
      <c r="H231" s="2">
        <f t="shared" si="6"/>
        <v>0.11940240483412583</v>
      </c>
      <c r="I231" s="2">
        <v>8792.2001949999994</v>
      </c>
      <c r="J231" s="2">
        <f t="shared" si="7"/>
        <v>8.7632104590447582E-2</v>
      </c>
    </row>
    <row r="232" spans="6:10" x14ac:dyDescent="0.3">
      <c r="F232" s="29">
        <v>43929</v>
      </c>
      <c r="G232" s="2">
        <v>1074.5185550000001</v>
      </c>
      <c r="H232" s="2">
        <f t="shared" si="6"/>
        <v>-1.156627600487993E-2</v>
      </c>
      <c r="I232" s="2">
        <v>8748.75</v>
      </c>
      <c r="J232" s="2">
        <f t="shared" si="7"/>
        <v>-4.9419023721399054E-3</v>
      </c>
    </row>
    <row r="233" spans="6:10" x14ac:dyDescent="0.3">
      <c r="F233" s="29">
        <v>43930</v>
      </c>
      <c r="G233" s="2">
        <v>1099.575562</v>
      </c>
      <c r="H233" s="2">
        <f t="shared" si="6"/>
        <v>2.3319287399369185E-2</v>
      </c>
      <c r="I233" s="2">
        <v>9111.9003909999992</v>
      </c>
      <c r="J233" s="2">
        <f t="shared" si="7"/>
        <v>4.1508831661665864E-2</v>
      </c>
    </row>
    <row r="234" spans="6:10" x14ac:dyDescent="0.3">
      <c r="F234" s="29">
        <v>43934</v>
      </c>
      <c r="G234" s="2">
        <v>1071.8145750000001</v>
      </c>
      <c r="H234" s="2">
        <f t="shared" si="6"/>
        <v>-2.5247002533873963E-2</v>
      </c>
      <c r="I234" s="2">
        <v>8993.8496090000008</v>
      </c>
      <c r="J234" s="2">
        <f t="shared" si="7"/>
        <v>-1.2955670818855689E-2</v>
      </c>
    </row>
    <row r="235" spans="6:10" x14ac:dyDescent="0.3">
      <c r="F235" s="29">
        <v>43936</v>
      </c>
      <c r="G235" s="2">
        <v>1036.392456</v>
      </c>
      <c r="H235" s="2">
        <f t="shared" si="6"/>
        <v>-3.3048737931185589E-2</v>
      </c>
      <c r="I235" s="2">
        <v>8925.2998050000006</v>
      </c>
      <c r="J235" s="2">
        <f t="shared" si="7"/>
        <v>-7.6218534865652564E-3</v>
      </c>
    </row>
    <row r="236" spans="6:10" x14ac:dyDescent="0.3">
      <c r="F236" s="29">
        <v>43937</v>
      </c>
      <c r="G236" s="2">
        <v>1052.796509</v>
      </c>
      <c r="H236" s="2">
        <f t="shared" si="6"/>
        <v>1.582803204040302E-2</v>
      </c>
      <c r="I236" s="2">
        <v>8992.7998050000006</v>
      </c>
      <c r="J236" s="2">
        <f t="shared" si="7"/>
        <v>7.5627711645256043E-3</v>
      </c>
    </row>
    <row r="237" spans="6:10" x14ac:dyDescent="0.3">
      <c r="F237" s="29">
        <v>43938</v>
      </c>
      <c r="G237" s="2">
        <v>1103.2258300000001</v>
      </c>
      <c r="H237" s="2">
        <f t="shared" si="6"/>
        <v>4.7900349753154506E-2</v>
      </c>
      <c r="I237" s="2">
        <v>9266.75</v>
      </c>
      <c r="J237" s="2">
        <f t="shared" si="7"/>
        <v>3.0463281841066118E-2</v>
      </c>
    </row>
    <row r="238" spans="6:10" x14ac:dyDescent="0.3">
      <c r="F238" s="29">
        <v>43941</v>
      </c>
      <c r="G238" s="2">
        <v>1121.072144</v>
      </c>
      <c r="H238" s="2">
        <f t="shared" si="6"/>
        <v>1.6176483105004795E-2</v>
      </c>
      <c r="I238" s="2">
        <v>9261.8496090000008</v>
      </c>
      <c r="J238" s="2">
        <f t="shared" si="7"/>
        <v>-5.2881441713645207E-4</v>
      </c>
    </row>
    <row r="239" spans="6:10" x14ac:dyDescent="0.3">
      <c r="F239" s="29">
        <v>43942</v>
      </c>
      <c r="G239" s="2">
        <v>1115.2586670000001</v>
      </c>
      <c r="H239" s="2">
        <f t="shared" si="6"/>
        <v>-5.1856403988929378E-3</v>
      </c>
      <c r="I239" s="2">
        <v>8981.4501949999994</v>
      </c>
      <c r="J239" s="2">
        <f t="shared" si="7"/>
        <v>-3.0274667138573415E-2</v>
      </c>
    </row>
    <row r="240" spans="6:10" x14ac:dyDescent="0.3">
      <c r="F240" s="29">
        <v>43943</v>
      </c>
      <c r="G240" s="2">
        <v>1229.0512699999999</v>
      </c>
      <c r="H240" s="2">
        <f t="shared" si="6"/>
        <v>0.10203247584356129</v>
      </c>
      <c r="I240" s="2">
        <v>9187.2998050000006</v>
      </c>
      <c r="J240" s="2">
        <f t="shared" si="7"/>
        <v>2.2919417859111241E-2</v>
      </c>
    </row>
    <row r="241" spans="6:10" x14ac:dyDescent="0.3">
      <c r="F241" s="29">
        <v>43944</v>
      </c>
      <c r="G241" s="2">
        <v>1235.630981</v>
      </c>
      <c r="H241" s="2">
        <f t="shared" si="6"/>
        <v>5.3534878166637337E-3</v>
      </c>
      <c r="I241" s="2">
        <v>9313.9003909999992</v>
      </c>
      <c r="J241" s="2">
        <f t="shared" si="7"/>
        <v>1.3779955883348759E-2</v>
      </c>
    </row>
    <row r="242" spans="6:10" x14ac:dyDescent="0.3">
      <c r="F242" s="29">
        <v>43945</v>
      </c>
      <c r="G242" s="2">
        <v>1277.1823730000001</v>
      </c>
      <c r="H242" s="2">
        <f t="shared" si="6"/>
        <v>3.3627670913829309E-2</v>
      </c>
      <c r="I242" s="2">
        <v>9154.4003909999992</v>
      </c>
      <c r="J242" s="2">
        <f t="shared" si="7"/>
        <v>-1.7124941571645375E-2</v>
      </c>
    </row>
    <row r="243" spans="6:10" x14ac:dyDescent="0.3">
      <c r="F243" s="29">
        <v>43948</v>
      </c>
      <c r="G243" s="2">
        <v>1288.6741939999999</v>
      </c>
      <c r="H243" s="2">
        <f t="shared" si="6"/>
        <v>8.9977917351039462E-3</v>
      </c>
      <c r="I243" s="2">
        <v>9282.2998050000006</v>
      </c>
      <c r="J243" s="2">
        <f t="shared" si="7"/>
        <v>1.3971358968059075E-2</v>
      </c>
    </row>
    <row r="244" spans="6:10" x14ac:dyDescent="0.3">
      <c r="F244" s="29">
        <v>43949</v>
      </c>
      <c r="G244" s="2">
        <v>1287.2320560000001</v>
      </c>
      <c r="H244" s="2">
        <f t="shared" si="6"/>
        <v>-1.1190865827176535E-3</v>
      </c>
      <c r="I244" s="2">
        <v>9380.9003909999992</v>
      </c>
      <c r="J244" s="2">
        <f t="shared" si="7"/>
        <v>1.0622430655265681E-2</v>
      </c>
    </row>
    <row r="245" spans="6:10" x14ac:dyDescent="0.3">
      <c r="F245" s="29">
        <v>43950</v>
      </c>
      <c r="G245" s="2">
        <v>1286.1503909999999</v>
      </c>
      <c r="H245" s="2">
        <f t="shared" si="6"/>
        <v>-8.4030303235406477E-4</v>
      </c>
      <c r="I245" s="2">
        <v>9553.3496090000008</v>
      </c>
      <c r="J245" s="2">
        <f t="shared" si="7"/>
        <v>1.8383013443512172E-2</v>
      </c>
    </row>
    <row r="246" spans="6:10" x14ac:dyDescent="0.3">
      <c r="F246" s="29">
        <v>43951</v>
      </c>
      <c r="G246" s="2">
        <v>1321.347168</v>
      </c>
      <c r="H246" s="2">
        <f t="shared" si="6"/>
        <v>2.7365988648212537E-2</v>
      </c>
      <c r="I246" s="2">
        <v>9859.9003909999992</v>
      </c>
      <c r="J246" s="2">
        <f t="shared" si="7"/>
        <v>3.2088303531905046E-2</v>
      </c>
    </row>
    <row r="247" spans="6:10" x14ac:dyDescent="0.3">
      <c r="F247" s="29">
        <v>43955</v>
      </c>
      <c r="G247" s="2">
        <v>1293.5863039999999</v>
      </c>
      <c r="H247" s="2">
        <f t="shared" si="6"/>
        <v>-2.1009515646080442E-2</v>
      </c>
      <c r="I247" s="2">
        <v>9293.5</v>
      </c>
      <c r="J247" s="2">
        <f t="shared" si="7"/>
        <v>-5.7444839048982968E-2</v>
      </c>
    </row>
    <row r="248" spans="6:10" x14ac:dyDescent="0.3">
      <c r="F248" s="29">
        <v>43956</v>
      </c>
      <c r="G248" s="2">
        <v>1316.5251459999999</v>
      </c>
      <c r="H248" s="2">
        <f t="shared" si="6"/>
        <v>1.7732749588542353E-2</v>
      </c>
      <c r="I248" s="2">
        <v>9205.5996090000008</v>
      </c>
      <c r="J248" s="2">
        <f t="shared" si="7"/>
        <v>-9.4582655619518171E-3</v>
      </c>
    </row>
    <row r="249" spans="6:10" x14ac:dyDescent="0.3">
      <c r="F249" s="29">
        <v>43957</v>
      </c>
      <c r="G249" s="2">
        <v>1316.6154790000001</v>
      </c>
      <c r="H249" s="2">
        <f t="shared" si="6"/>
        <v>6.8614716759918674E-5</v>
      </c>
      <c r="I249" s="2">
        <v>9270.9003909999992</v>
      </c>
      <c r="J249" s="2">
        <f t="shared" si="7"/>
        <v>7.0935935488825831E-3</v>
      </c>
    </row>
    <row r="250" spans="6:10" x14ac:dyDescent="0.3">
      <c r="F250" s="29">
        <v>43958</v>
      </c>
      <c r="G250" s="2">
        <v>1358.256592</v>
      </c>
      <c r="H250" s="2">
        <f t="shared" si="6"/>
        <v>3.1627391341037016E-2</v>
      </c>
      <c r="I250" s="2">
        <v>9199.0498050000006</v>
      </c>
      <c r="J250" s="2">
        <f t="shared" si="7"/>
        <v>-7.7501195104792342E-3</v>
      </c>
    </row>
    <row r="251" spans="6:10" x14ac:dyDescent="0.3">
      <c r="F251" s="29">
        <v>43959</v>
      </c>
      <c r="G251" s="2">
        <v>1407.6945800000001</v>
      </c>
      <c r="H251" s="2">
        <f t="shared" si="6"/>
        <v>3.6398121158538896E-2</v>
      </c>
      <c r="I251" s="2">
        <v>9251.5</v>
      </c>
      <c r="J251" s="2">
        <f t="shared" si="7"/>
        <v>5.7016970352188933E-3</v>
      </c>
    </row>
    <row r="252" spans="6:10" x14ac:dyDescent="0.3">
      <c r="F252" s="29">
        <v>43962</v>
      </c>
      <c r="G252" s="2">
        <v>1421.2144780000001</v>
      </c>
      <c r="H252" s="2">
        <f t="shared" si="6"/>
        <v>9.6042836223749692E-3</v>
      </c>
      <c r="I252" s="2">
        <v>9239.2001949999994</v>
      </c>
      <c r="J252" s="2">
        <f t="shared" si="7"/>
        <v>-1.3294930551803017E-3</v>
      </c>
    </row>
    <row r="253" spans="6:10" x14ac:dyDescent="0.3">
      <c r="F253" s="29">
        <v>43963</v>
      </c>
      <c r="G253" s="2">
        <v>1333.2897949999999</v>
      </c>
      <c r="H253" s="2">
        <f t="shared" si="6"/>
        <v>-6.1865879049960097E-2</v>
      </c>
      <c r="I253" s="2">
        <v>9196.5498050000006</v>
      </c>
      <c r="J253" s="2">
        <f t="shared" si="7"/>
        <v>-4.6162426508606332E-3</v>
      </c>
    </row>
    <row r="254" spans="6:10" x14ac:dyDescent="0.3">
      <c r="F254" s="29">
        <v>43964</v>
      </c>
      <c r="G254" s="2">
        <v>1361.5780030000001</v>
      </c>
      <c r="H254" s="2">
        <f t="shared" si="6"/>
        <v>2.1216848809676947E-2</v>
      </c>
      <c r="I254" s="2">
        <v>9383.5498050000006</v>
      </c>
      <c r="J254" s="2">
        <f t="shared" si="7"/>
        <v>2.0333712529706675E-2</v>
      </c>
    </row>
    <row r="255" spans="6:10" x14ac:dyDescent="0.3">
      <c r="F255" s="29">
        <v>43965</v>
      </c>
      <c r="G255" s="2">
        <v>1306.5306399999999</v>
      </c>
      <c r="H255" s="2">
        <f t="shared" si="6"/>
        <v>-4.0429092478515997E-2</v>
      </c>
      <c r="I255" s="2">
        <v>9142.75</v>
      </c>
      <c r="J255" s="2">
        <f t="shared" si="7"/>
        <v>-2.5661909405723087E-2</v>
      </c>
    </row>
    <row r="256" spans="6:10" x14ac:dyDescent="0.3">
      <c r="F256" s="29">
        <v>43966</v>
      </c>
      <c r="G256" s="2">
        <v>1327.8671879999999</v>
      </c>
      <c r="H256" s="2">
        <f t="shared" si="6"/>
        <v>1.6330690874574508E-2</v>
      </c>
      <c r="I256" s="2">
        <v>9136.8496090000008</v>
      </c>
      <c r="J256" s="2">
        <f t="shared" si="7"/>
        <v>-6.4536282847056051E-4</v>
      </c>
    </row>
    <row r="257" spans="6:10" x14ac:dyDescent="0.3">
      <c r="F257" s="29">
        <v>43969</v>
      </c>
      <c r="G257" s="2">
        <v>1310.898193</v>
      </c>
      <c r="H257" s="2">
        <f t="shared" si="6"/>
        <v>-1.277913570976795E-2</v>
      </c>
      <c r="I257" s="2">
        <v>8823.25</v>
      </c>
      <c r="J257" s="2">
        <f t="shared" si="7"/>
        <v>-3.4322509663626093E-2</v>
      </c>
    </row>
    <row r="258" spans="6:10" x14ac:dyDescent="0.3">
      <c r="F258" s="29">
        <v>43970</v>
      </c>
      <c r="G258" s="2">
        <v>1281.9185789999999</v>
      </c>
      <c r="H258" s="2">
        <f t="shared" si="6"/>
        <v>-2.2106685442658234E-2</v>
      </c>
      <c r="I258" s="2">
        <v>8879.0996090000008</v>
      </c>
      <c r="J258" s="2">
        <f t="shared" si="7"/>
        <v>6.3298227977220166E-3</v>
      </c>
    </row>
    <row r="259" spans="6:10" x14ac:dyDescent="0.3">
      <c r="F259" s="29">
        <v>43971</v>
      </c>
      <c r="G259" s="2">
        <v>1304.4835210000001</v>
      </c>
      <c r="H259" s="2">
        <f t="shared" si="6"/>
        <v>1.7602476763853972E-2</v>
      </c>
      <c r="I259" s="2">
        <v>9066.5498050000006</v>
      </c>
      <c r="J259" s="2">
        <f t="shared" si="7"/>
        <v>2.1111396904478601E-2</v>
      </c>
    </row>
    <row r="260" spans="6:10" x14ac:dyDescent="0.3">
      <c r="F260" s="29">
        <v>43972</v>
      </c>
      <c r="G260" s="2">
        <v>1311.3530270000001</v>
      </c>
      <c r="H260" s="2">
        <f t="shared" ref="H260:H323" si="8">(G260-G259)/G259</f>
        <v>5.2660734224790565E-3</v>
      </c>
      <c r="I260" s="2">
        <v>9106.25</v>
      </c>
      <c r="J260" s="2">
        <f t="shared" ref="J260:J323" si="9">(I260-I259)/I259</f>
        <v>4.3787544163829181E-3</v>
      </c>
    </row>
    <row r="261" spans="6:10" x14ac:dyDescent="0.3">
      <c r="F261" s="29">
        <v>43973</v>
      </c>
      <c r="G261" s="2">
        <v>1302.5272219999999</v>
      </c>
      <c r="H261" s="2">
        <f t="shared" si="8"/>
        <v>-6.7303043637235395E-3</v>
      </c>
      <c r="I261" s="2">
        <v>9039.25</v>
      </c>
      <c r="J261" s="2">
        <f t="shared" si="9"/>
        <v>-7.3575840768702813E-3</v>
      </c>
    </row>
    <row r="262" spans="6:10" x14ac:dyDescent="0.3">
      <c r="F262" s="29">
        <v>43977</v>
      </c>
      <c r="G262" s="2">
        <v>1295.7032469999999</v>
      </c>
      <c r="H262" s="2">
        <f t="shared" si="8"/>
        <v>-5.2390267817374022E-3</v>
      </c>
      <c r="I262" s="2">
        <v>9029.0498050000006</v>
      </c>
      <c r="J262" s="2">
        <f t="shared" si="9"/>
        <v>-1.1284337749259551E-3</v>
      </c>
    </row>
    <row r="263" spans="6:10" x14ac:dyDescent="0.3">
      <c r="F263" s="29">
        <v>43978</v>
      </c>
      <c r="G263" s="2">
        <v>1315.265625</v>
      </c>
      <c r="H263" s="2">
        <f t="shared" si="8"/>
        <v>1.509788452355409E-2</v>
      </c>
      <c r="I263" s="2">
        <v>9314.9501949999994</v>
      </c>
      <c r="J263" s="2">
        <f t="shared" si="9"/>
        <v>3.1664504701444482E-2</v>
      </c>
    </row>
    <row r="264" spans="6:10" x14ac:dyDescent="0.3">
      <c r="F264" s="29">
        <v>43979</v>
      </c>
      <c r="G264" s="2">
        <v>1339.5589600000001</v>
      </c>
      <c r="H264" s="2">
        <f t="shared" si="8"/>
        <v>1.8470288083443274E-2</v>
      </c>
      <c r="I264" s="2">
        <v>9490.0996090000008</v>
      </c>
      <c r="J264" s="2">
        <f t="shared" si="9"/>
        <v>1.8803043530390164E-2</v>
      </c>
    </row>
    <row r="265" spans="6:10" x14ac:dyDescent="0.3">
      <c r="F265" s="29">
        <v>43980</v>
      </c>
      <c r="G265" s="2">
        <v>1332.416504</v>
      </c>
      <c r="H265" s="2">
        <f t="shared" si="8"/>
        <v>-5.3319459712322312E-3</v>
      </c>
      <c r="I265" s="2">
        <v>9580.2998050000006</v>
      </c>
      <c r="J265" s="2">
        <f t="shared" si="9"/>
        <v>9.504662723925238E-3</v>
      </c>
    </row>
    <row r="266" spans="6:10" x14ac:dyDescent="0.3">
      <c r="F266" s="29">
        <v>43983</v>
      </c>
      <c r="G266" s="2">
        <v>1383.3240969999999</v>
      </c>
      <c r="H266" s="2">
        <f t="shared" si="8"/>
        <v>3.8206966700856708E-2</v>
      </c>
      <c r="I266" s="2">
        <v>9826.1503909999992</v>
      </c>
      <c r="J266" s="2">
        <f t="shared" si="9"/>
        <v>2.5662097325147189E-2</v>
      </c>
    </row>
    <row r="267" spans="6:10" x14ac:dyDescent="0.3">
      <c r="F267" s="29">
        <v>43984</v>
      </c>
      <c r="G267" s="2">
        <v>1397.290283</v>
      </c>
      <c r="H267" s="2">
        <f t="shared" si="8"/>
        <v>1.0096105482647505E-2</v>
      </c>
      <c r="I267" s="2">
        <v>9979.0996090000008</v>
      </c>
      <c r="J267" s="2">
        <f t="shared" si="9"/>
        <v>1.5565527893822114E-2</v>
      </c>
    </row>
    <row r="268" spans="6:10" x14ac:dyDescent="0.3">
      <c r="F268" s="29">
        <v>43985</v>
      </c>
      <c r="G268" s="2">
        <v>1402.7042240000001</v>
      </c>
      <c r="H268" s="2">
        <f t="shared" si="8"/>
        <v>3.8746000497306989E-3</v>
      </c>
      <c r="I268" s="2">
        <v>10061.549805000001</v>
      </c>
      <c r="J268" s="2">
        <f t="shared" si="9"/>
        <v>8.2622881051953E-3</v>
      </c>
    </row>
    <row r="269" spans="6:10" x14ac:dyDescent="0.3">
      <c r="F269" s="29">
        <v>43986</v>
      </c>
      <c r="G269" s="2">
        <v>1437.415894</v>
      </c>
      <c r="H269" s="2">
        <f t="shared" si="8"/>
        <v>2.4746250425492347E-2</v>
      </c>
      <c r="I269" s="2">
        <v>10029.099609000001</v>
      </c>
      <c r="J269" s="2">
        <f t="shared" si="9"/>
        <v>-3.2251687492392011E-3</v>
      </c>
    </row>
    <row r="270" spans="6:10" x14ac:dyDescent="0.3">
      <c r="F270" s="29">
        <v>43987</v>
      </c>
      <c r="G270" s="2">
        <v>1439.1445309999999</v>
      </c>
      <c r="H270" s="2">
        <f t="shared" si="8"/>
        <v>1.2026004493310097E-3</v>
      </c>
      <c r="I270" s="2">
        <v>10142.150390999999</v>
      </c>
      <c r="J270" s="2">
        <f t="shared" si="9"/>
        <v>1.1272276316664354E-2</v>
      </c>
    </row>
    <row r="271" spans="6:10" x14ac:dyDescent="0.3">
      <c r="F271" s="29">
        <v>43990</v>
      </c>
      <c r="G271" s="2">
        <v>1428.044067</v>
      </c>
      <c r="H271" s="2">
        <f t="shared" si="8"/>
        <v>-7.7132378026594992E-3</v>
      </c>
      <c r="I271" s="2">
        <v>10167.450194999999</v>
      </c>
      <c r="J271" s="2">
        <f t="shared" si="9"/>
        <v>2.4945206908439173E-3</v>
      </c>
    </row>
    <row r="272" spans="6:10" x14ac:dyDescent="0.3">
      <c r="F272" s="29">
        <v>43991</v>
      </c>
      <c r="G272" s="2">
        <v>1398.6096190000001</v>
      </c>
      <c r="H272" s="2">
        <f t="shared" si="8"/>
        <v>-2.0611722481250275E-2</v>
      </c>
      <c r="I272" s="2">
        <v>10046.650390999999</v>
      </c>
      <c r="J272" s="2">
        <f t="shared" si="9"/>
        <v>-1.1881032282745323E-2</v>
      </c>
    </row>
    <row r="273" spans="6:10" x14ac:dyDescent="0.3">
      <c r="F273" s="29">
        <v>43992</v>
      </c>
      <c r="G273" s="2">
        <v>1430.455322</v>
      </c>
      <c r="H273" s="2">
        <f t="shared" si="8"/>
        <v>2.2769543815070785E-2</v>
      </c>
      <c r="I273" s="2">
        <v>10116.150390999999</v>
      </c>
      <c r="J273" s="2">
        <f t="shared" si="9"/>
        <v>6.9177285259432895E-3</v>
      </c>
    </row>
    <row r="274" spans="6:10" x14ac:dyDescent="0.3">
      <c r="F274" s="29">
        <v>43993</v>
      </c>
      <c r="G274" s="2">
        <v>1399.1102289999999</v>
      </c>
      <c r="H274" s="2">
        <f t="shared" si="8"/>
        <v>-2.1912668307720925E-2</v>
      </c>
      <c r="I274" s="2">
        <v>9902</v>
      </c>
      <c r="J274" s="2">
        <f t="shared" si="9"/>
        <v>-2.1169158496350711E-2</v>
      </c>
    </row>
    <row r="275" spans="6:10" x14ac:dyDescent="0.3">
      <c r="F275" s="29">
        <v>43994</v>
      </c>
      <c r="G275" s="2">
        <v>1445.604736</v>
      </c>
      <c r="H275" s="2">
        <f t="shared" si="8"/>
        <v>3.3231482435255727E-2</v>
      </c>
      <c r="I275" s="2">
        <v>9972.9003909999992</v>
      </c>
      <c r="J275" s="2">
        <f t="shared" si="9"/>
        <v>7.1602091496666548E-3</v>
      </c>
    </row>
    <row r="276" spans="6:10" x14ac:dyDescent="0.3">
      <c r="F276" s="29">
        <v>43997</v>
      </c>
      <c r="G276" s="2">
        <v>1469.033813</v>
      </c>
      <c r="H276" s="2">
        <f t="shared" si="8"/>
        <v>1.6207111402269235E-2</v>
      </c>
      <c r="I276" s="2">
        <v>9813.7001949999994</v>
      </c>
      <c r="J276" s="2">
        <f t="shared" si="9"/>
        <v>-1.5963279463180973E-2</v>
      </c>
    </row>
    <row r="277" spans="6:10" x14ac:dyDescent="0.3">
      <c r="F277" s="29">
        <v>43998</v>
      </c>
      <c r="G277" s="2">
        <v>1471.8999020000001</v>
      </c>
      <c r="H277" s="2">
        <f t="shared" si="8"/>
        <v>1.951002743869519E-3</v>
      </c>
      <c r="I277" s="2">
        <v>9914</v>
      </c>
      <c r="J277" s="2">
        <f t="shared" si="9"/>
        <v>1.0220386093626795E-2</v>
      </c>
    </row>
    <row r="278" spans="6:10" x14ac:dyDescent="0.3">
      <c r="F278" s="29">
        <v>43999</v>
      </c>
      <c r="G278" s="2">
        <v>1469.7617190000001</v>
      </c>
      <c r="H278" s="2">
        <f t="shared" si="8"/>
        <v>-1.4526687562752662E-3</v>
      </c>
      <c r="I278" s="2">
        <v>9881.1503909999992</v>
      </c>
      <c r="J278" s="2">
        <f t="shared" si="9"/>
        <v>-3.3134566269922114E-3</v>
      </c>
    </row>
    <row r="279" spans="6:10" x14ac:dyDescent="0.3">
      <c r="F279" s="29">
        <v>44000</v>
      </c>
      <c r="G279" s="2">
        <v>1506.656982</v>
      </c>
      <c r="H279" s="2">
        <f t="shared" si="8"/>
        <v>2.5102887442940595E-2</v>
      </c>
      <c r="I279" s="2">
        <v>10091.650390999999</v>
      </c>
      <c r="J279" s="2">
        <f t="shared" si="9"/>
        <v>2.1303187551090074E-2</v>
      </c>
    </row>
    <row r="280" spans="6:10" x14ac:dyDescent="0.3">
      <c r="F280" s="29">
        <v>44001</v>
      </c>
      <c r="G280" s="2">
        <v>1600.8287350000001</v>
      </c>
      <c r="H280" s="2">
        <f t="shared" si="8"/>
        <v>6.2503777651494716E-2</v>
      </c>
      <c r="I280" s="2">
        <v>10244.400390999999</v>
      </c>
      <c r="J280" s="2">
        <f t="shared" si="9"/>
        <v>1.5136275443729847E-2</v>
      </c>
    </row>
    <row r="281" spans="6:10" x14ac:dyDescent="0.3">
      <c r="F281" s="29">
        <v>44004</v>
      </c>
      <c r="G281" s="2">
        <v>1588.7729489999999</v>
      </c>
      <c r="H281" s="2">
        <f t="shared" si="8"/>
        <v>-7.5309655158083636E-3</v>
      </c>
      <c r="I281" s="2">
        <v>10311.200194999999</v>
      </c>
      <c r="J281" s="2">
        <f t="shared" si="9"/>
        <v>6.5206162830853207E-3</v>
      </c>
    </row>
    <row r="282" spans="6:10" x14ac:dyDescent="0.3">
      <c r="F282" s="29">
        <v>44005</v>
      </c>
      <c r="G282" s="2">
        <v>1565.798706</v>
      </c>
      <c r="H282" s="2">
        <f t="shared" si="8"/>
        <v>-1.4460368937210479E-2</v>
      </c>
      <c r="I282" s="2">
        <v>10471</v>
      </c>
      <c r="J282" s="2">
        <f t="shared" si="9"/>
        <v>1.5497692022068297E-2</v>
      </c>
    </row>
    <row r="283" spans="6:10" x14ac:dyDescent="0.3">
      <c r="F283" s="29">
        <v>44006</v>
      </c>
      <c r="G283" s="2">
        <v>1572.122192</v>
      </c>
      <c r="H283" s="2">
        <f t="shared" si="8"/>
        <v>4.0385050618377523E-3</v>
      </c>
      <c r="I283" s="2">
        <v>10305.299805000001</v>
      </c>
      <c r="J283" s="2">
        <f t="shared" si="9"/>
        <v>-1.5824677203705419E-2</v>
      </c>
    </row>
    <row r="284" spans="6:10" x14ac:dyDescent="0.3">
      <c r="F284" s="29">
        <v>44007</v>
      </c>
      <c r="G284" s="2">
        <v>1563.06897</v>
      </c>
      <c r="H284" s="2">
        <f t="shared" si="8"/>
        <v>-5.7585994562437959E-3</v>
      </c>
      <c r="I284" s="2">
        <v>10288.900390999999</v>
      </c>
      <c r="J284" s="2">
        <f t="shared" si="9"/>
        <v>-1.5913572928799758E-3</v>
      </c>
    </row>
    <row r="285" spans="6:10" x14ac:dyDescent="0.3">
      <c r="F285" s="29">
        <v>44008</v>
      </c>
      <c r="G285" s="2">
        <v>1584.678467</v>
      </c>
      <c r="H285" s="2">
        <f t="shared" si="8"/>
        <v>1.3825043817484214E-2</v>
      </c>
      <c r="I285" s="2">
        <v>10383</v>
      </c>
      <c r="J285" s="2">
        <f t="shared" si="9"/>
        <v>9.1457401106062267E-3</v>
      </c>
    </row>
    <row r="286" spans="6:10" x14ac:dyDescent="0.3">
      <c r="F286" s="29">
        <v>44011</v>
      </c>
      <c r="G286" s="2">
        <v>1567.845947</v>
      </c>
      <c r="H286" s="2">
        <f t="shared" si="8"/>
        <v>-1.062204122194331E-2</v>
      </c>
      <c r="I286" s="2">
        <v>10312.400390999999</v>
      </c>
      <c r="J286" s="2">
        <f t="shared" si="9"/>
        <v>-6.7995385726669346E-3</v>
      </c>
    </row>
    <row r="287" spans="6:10" x14ac:dyDescent="0.3">
      <c r="F287" s="29">
        <v>44012</v>
      </c>
      <c r="G287" s="2">
        <v>1550.512939</v>
      </c>
      <c r="H287" s="2">
        <f t="shared" si="8"/>
        <v>-1.1055300447831602E-2</v>
      </c>
      <c r="I287" s="2">
        <v>10302.099609000001</v>
      </c>
      <c r="J287" s="2">
        <f t="shared" si="9"/>
        <v>-9.988733572629993E-4</v>
      </c>
    </row>
    <row r="288" spans="6:10" x14ac:dyDescent="0.3">
      <c r="F288" s="29">
        <v>44013</v>
      </c>
      <c r="G288" s="2">
        <v>1580.99353</v>
      </c>
      <c r="H288" s="2">
        <f t="shared" si="8"/>
        <v>1.9658391899430645E-2</v>
      </c>
      <c r="I288" s="2">
        <v>10430.049805000001</v>
      </c>
      <c r="J288" s="2">
        <f t="shared" si="9"/>
        <v>1.2419817401903337E-2</v>
      </c>
    </row>
    <row r="289" spans="6:10" x14ac:dyDescent="0.3">
      <c r="F289" s="29">
        <v>44014</v>
      </c>
      <c r="G289" s="2">
        <v>1608.2110600000001</v>
      </c>
      <c r="H289" s="2">
        <f t="shared" si="8"/>
        <v>1.7215459445934687E-2</v>
      </c>
      <c r="I289" s="2">
        <v>10551.700194999999</v>
      </c>
      <c r="J289" s="2">
        <f t="shared" si="9"/>
        <v>1.1663452454626019E-2</v>
      </c>
    </row>
    <row r="290" spans="6:10" x14ac:dyDescent="0.3">
      <c r="F290" s="29">
        <v>44015</v>
      </c>
      <c r="G290" s="2">
        <v>1633.3798830000001</v>
      </c>
      <c r="H290" s="2">
        <f t="shared" si="8"/>
        <v>1.5650198923516899E-2</v>
      </c>
      <c r="I290" s="2">
        <v>10607.349609000001</v>
      </c>
      <c r="J290" s="2">
        <f t="shared" si="9"/>
        <v>5.2739760390814764E-3</v>
      </c>
    </row>
    <row r="291" spans="6:10" x14ac:dyDescent="0.3">
      <c r="F291" s="29">
        <v>44018</v>
      </c>
      <c r="G291" s="2">
        <v>1691.757568</v>
      </c>
      <c r="H291" s="2">
        <f t="shared" si="8"/>
        <v>3.5740421201208052E-2</v>
      </c>
      <c r="I291" s="2">
        <v>10763.650390999999</v>
      </c>
      <c r="J291" s="2">
        <f t="shared" si="9"/>
        <v>1.47351400454815E-2</v>
      </c>
    </row>
    <row r="292" spans="6:10" x14ac:dyDescent="0.3">
      <c r="F292" s="29">
        <v>44019</v>
      </c>
      <c r="G292" s="2">
        <v>1665.857544</v>
      </c>
      <c r="H292" s="2">
        <f t="shared" si="8"/>
        <v>-1.5309536360235765E-2</v>
      </c>
      <c r="I292" s="2">
        <v>10799.650390999999</v>
      </c>
      <c r="J292" s="2">
        <f t="shared" si="9"/>
        <v>3.3445902358647133E-3</v>
      </c>
    </row>
    <row r="293" spans="6:10" x14ac:dyDescent="0.3">
      <c r="F293" s="29">
        <v>44020</v>
      </c>
      <c r="G293" s="2">
        <v>1642.607178</v>
      </c>
      <c r="H293" s="2">
        <f t="shared" si="8"/>
        <v>-1.3956995352779089E-2</v>
      </c>
      <c r="I293" s="2">
        <v>10705.75</v>
      </c>
      <c r="J293" s="2">
        <f t="shared" si="9"/>
        <v>-8.6947621080634314E-3</v>
      </c>
    </row>
    <row r="294" spans="6:10" x14ac:dyDescent="0.3">
      <c r="F294" s="29">
        <v>44021</v>
      </c>
      <c r="G294" s="2">
        <v>1666.588501</v>
      </c>
      <c r="H294" s="2">
        <f t="shared" si="8"/>
        <v>1.45995484015838E-2</v>
      </c>
      <c r="I294" s="2">
        <v>10813.450194999999</v>
      </c>
      <c r="J294" s="2">
        <f t="shared" si="9"/>
        <v>1.0060032692711808E-2</v>
      </c>
    </row>
    <row r="295" spans="6:10" x14ac:dyDescent="0.3">
      <c r="F295" s="29">
        <v>44022</v>
      </c>
      <c r="G295" s="2">
        <v>1715.7387699999999</v>
      </c>
      <c r="H295" s="2">
        <f t="shared" si="8"/>
        <v>2.9491544535743788E-2</v>
      </c>
      <c r="I295" s="2">
        <v>10768.049805000001</v>
      </c>
      <c r="J295" s="2">
        <f t="shared" si="9"/>
        <v>-4.19851103776216E-3</v>
      </c>
    </row>
    <row r="296" spans="6:10" x14ac:dyDescent="0.3">
      <c r="F296" s="29">
        <v>44025</v>
      </c>
      <c r="G296" s="2">
        <v>1767.766846</v>
      </c>
      <c r="H296" s="2">
        <f t="shared" si="8"/>
        <v>3.0324007890781681E-2</v>
      </c>
      <c r="I296" s="2">
        <v>10802.700194999999</v>
      </c>
      <c r="J296" s="2">
        <f t="shared" si="9"/>
        <v>3.217889091106305E-3</v>
      </c>
    </row>
    <row r="297" spans="6:10" x14ac:dyDescent="0.3">
      <c r="F297" s="29">
        <v>44026</v>
      </c>
      <c r="G297" s="2">
        <v>1751.32251</v>
      </c>
      <c r="H297" s="2">
        <f t="shared" si="8"/>
        <v>-9.3023217610451892E-3</v>
      </c>
      <c r="I297" s="2">
        <v>10607.349609000001</v>
      </c>
      <c r="J297" s="2">
        <f t="shared" si="9"/>
        <v>-1.8083496021709104E-2</v>
      </c>
    </row>
    <row r="298" spans="6:10" x14ac:dyDescent="0.3">
      <c r="F298" s="29">
        <v>44027</v>
      </c>
      <c r="G298" s="2">
        <v>1684.63147</v>
      </c>
      <c r="H298" s="2">
        <f t="shared" si="8"/>
        <v>-3.808038760376576E-2</v>
      </c>
      <c r="I298" s="2">
        <v>10618.200194999999</v>
      </c>
      <c r="J298" s="2">
        <f t="shared" si="9"/>
        <v>1.0229309299650384E-3</v>
      </c>
    </row>
    <row r="299" spans="6:10" x14ac:dyDescent="0.3">
      <c r="F299" s="29">
        <v>44028</v>
      </c>
      <c r="G299" s="2">
        <v>1684.083496</v>
      </c>
      <c r="H299" s="2">
        <f t="shared" si="8"/>
        <v>-3.2527826397548386E-4</v>
      </c>
      <c r="I299" s="2">
        <v>10739.950194999999</v>
      </c>
      <c r="J299" s="2">
        <f t="shared" si="9"/>
        <v>1.1466161662437935E-2</v>
      </c>
    </row>
    <row r="300" spans="6:10" x14ac:dyDescent="0.3">
      <c r="F300" s="29">
        <v>44029</v>
      </c>
      <c r="G300" s="2">
        <v>1746.480591</v>
      </c>
      <c r="H300" s="2">
        <f t="shared" si="8"/>
        <v>3.7051069705394249E-2</v>
      </c>
      <c r="I300" s="2">
        <v>10901.700194999999</v>
      </c>
      <c r="J300" s="2">
        <f t="shared" si="9"/>
        <v>1.5060591256307964E-2</v>
      </c>
    </row>
    <row r="301" spans="6:10" x14ac:dyDescent="0.3">
      <c r="F301" s="29">
        <v>44032</v>
      </c>
      <c r="G301" s="2">
        <v>1753.971802</v>
      </c>
      <c r="H301" s="2">
        <f t="shared" si="8"/>
        <v>4.2893182086327702E-3</v>
      </c>
      <c r="I301" s="2">
        <v>11022.200194999999</v>
      </c>
      <c r="J301" s="2">
        <f t="shared" si="9"/>
        <v>1.1053321761248453E-2</v>
      </c>
    </row>
    <row r="302" spans="6:10" x14ac:dyDescent="0.3">
      <c r="F302" s="29">
        <v>44033</v>
      </c>
      <c r="G302" s="2">
        <v>1801.1579589999999</v>
      </c>
      <c r="H302" s="2">
        <f t="shared" si="8"/>
        <v>2.6902460430774853E-2</v>
      </c>
      <c r="I302" s="2">
        <v>11162.25</v>
      </c>
      <c r="J302" s="2">
        <f t="shared" si="9"/>
        <v>1.27061568944766E-2</v>
      </c>
    </row>
    <row r="303" spans="6:10" x14ac:dyDescent="0.3">
      <c r="F303" s="29">
        <v>44034</v>
      </c>
      <c r="G303" s="2">
        <v>1830.8035890000001</v>
      </c>
      <c r="H303" s="2">
        <f t="shared" si="8"/>
        <v>1.6459206063447883E-2</v>
      </c>
      <c r="I303" s="2">
        <v>11132.599609000001</v>
      </c>
      <c r="J303" s="2">
        <f t="shared" si="9"/>
        <v>-2.6563095254092334E-3</v>
      </c>
    </row>
    <row r="304" spans="6:10" x14ac:dyDescent="0.3">
      <c r="F304" s="29">
        <v>44035</v>
      </c>
      <c r="G304" s="2">
        <v>1879.9539789999999</v>
      </c>
      <c r="H304" s="2">
        <f t="shared" si="8"/>
        <v>2.6846347852554808E-2</v>
      </c>
      <c r="I304" s="2">
        <v>11215.450194999999</v>
      </c>
      <c r="J304" s="2">
        <f t="shared" si="9"/>
        <v>7.4421598647111328E-3</v>
      </c>
    </row>
    <row r="305" spans="6:10" x14ac:dyDescent="0.3">
      <c r="F305" s="29">
        <v>44036</v>
      </c>
      <c r="G305" s="2">
        <v>1960.668091</v>
      </c>
      <c r="H305" s="2">
        <f t="shared" si="8"/>
        <v>4.2934089292406087E-2</v>
      </c>
      <c r="I305" s="2">
        <v>11194.150390999999</v>
      </c>
      <c r="J305" s="2">
        <f t="shared" si="9"/>
        <v>-1.8991483738651851E-3</v>
      </c>
    </row>
    <row r="306" spans="6:10" x14ac:dyDescent="0.3">
      <c r="F306" s="29">
        <v>44039</v>
      </c>
      <c r="G306" s="2">
        <v>1969.8496090000001</v>
      </c>
      <c r="H306" s="2">
        <f t="shared" si="8"/>
        <v>4.6828517494346758E-3</v>
      </c>
      <c r="I306" s="2">
        <v>11131.799805000001</v>
      </c>
      <c r="J306" s="2">
        <f t="shared" si="9"/>
        <v>-5.5699257042435297E-3</v>
      </c>
    </row>
    <row r="307" spans="6:10" x14ac:dyDescent="0.3">
      <c r="F307" s="29">
        <v>44040</v>
      </c>
      <c r="G307" s="2">
        <v>1989.4914550000001</v>
      </c>
      <c r="H307" s="2">
        <f t="shared" si="8"/>
        <v>9.9712414136890522E-3</v>
      </c>
      <c r="I307" s="2">
        <v>11300.549805000001</v>
      </c>
      <c r="J307" s="2">
        <f t="shared" si="9"/>
        <v>1.5159273698418798E-2</v>
      </c>
    </row>
    <row r="308" spans="6:10" x14ac:dyDescent="0.3">
      <c r="F308" s="29">
        <v>44041</v>
      </c>
      <c r="G308" s="2">
        <v>1915.4461670000001</v>
      </c>
      <c r="H308" s="2">
        <f t="shared" si="8"/>
        <v>-3.7218198557178533E-2</v>
      </c>
      <c r="I308" s="2">
        <v>11202.849609000001</v>
      </c>
      <c r="J308" s="2">
        <f t="shared" si="9"/>
        <v>-8.645614389201816E-3</v>
      </c>
    </row>
    <row r="309" spans="6:10" x14ac:dyDescent="0.3">
      <c r="F309" s="29">
        <v>44042</v>
      </c>
      <c r="G309" s="2">
        <v>1926.591919</v>
      </c>
      <c r="H309" s="2">
        <f t="shared" si="8"/>
        <v>5.8188803172978453E-3</v>
      </c>
      <c r="I309" s="2">
        <v>11102.150390999999</v>
      </c>
      <c r="J309" s="2">
        <f t="shared" si="9"/>
        <v>-8.9887146141016776E-3</v>
      </c>
    </row>
    <row r="310" spans="6:10" x14ac:dyDescent="0.3">
      <c r="F310" s="29">
        <v>44043</v>
      </c>
      <c r="G310" s="2">
        <v>1888.450073</v>
      </c>
      <c r="H310" s="2">
        <f t="shared" si="8"/>
        <v>-1.9797573956293536E-2</v>
      </c>
      <c r="I310" s="2">
        <v>11073.450194999999</v>
      </c>
      <c r="J310" s="2">
        <f t="shared" si="9"/>
        <v>-2.585102434143362E-3</v>
      </c>
    </row>
    <row r="311" spans="6:10" x14ac:dyDescent="0.3">
      <c r="F311" s="29">
        <v>44046</v>
      </c>
      <c r="G311" s="2">
        <v>1835.3714600000001</v>
      </c>
      <c r="H311" s="2">
        <f t="shared" si="8"/>
        <v>-2.8106971827790497E-2</v>
      </c>
      <c r="I311" s="2">
        <v>10891.599609000001</v>
      </c>
      <c r="J311" s="2">
        <f t="shared" si="9"/>
        <v>-1.6422215551401474E-2</v>
      </c>
    </row>
    <row r="312" spans="6:10" x14ac:dyDescent="0.3">
      <c r="F312" s="29">
        <v>44047</v>
      </c>
      <c r="G312" s="2">
        <v>1964.7335210000001</v>
      </c>
      <c r="H312" s="2">
        <f t="shared" si="8"/>
        <v>7.0482768104065452E-2</v>
      </c>
      <c r="I312" s="2">
        <v>11095.25</v>
      </c>
      <c r="J312" s="2">
        <f t="shared" si="9"/>
        <v>1.8697932196453295E-2</v>
      </c>
    </row>
    <row r="313" spans="6:10" x14ac:dyDescent="0.3">
      <c r="F313" s="29">
        <v>44048</v>
      </c>
      <c r="G313" s="2">
        <v>1942.670654</v>
      </c>
      <c r="H313" s="2">
        <f t="shared" si="8"/>
        <v>-1.1229444993013938E-2</v>
      </c>
      <c r="I313" s="2">
        <v>11101.650390999999</v>
      </c>
      <c r="J313" s="2">
        <f t="shared" si="9"/>
        <v>5.7685865573098554E-4</v>
      </c>
    </row>
    <row r="314" spans="6:10" x14ac:dyDescent="0.3">
      <c r="F314" s="29">
        <v>44049</v>
      </c>
      <c r="G314" s="2">
        <v>1949.6594239999999</v>
      </c>
      <c r="H314" s="2">
        <f t="shared" si="8"/>
        <v>3.5975063429356416E-3</v>
      </c>
      <c r="I314" s="2">
        <v>11200.150390999999</v>
      </c>
      <c r="J314" s="2">
        <f t="shared" si="9"/>
        <v>8.872554668074668E-3</v>
      </c>
    </row>
    <row r="315" spans="6:10" x14ac:dyDescent="0.3">
      <c r="F315" s="29">
        <v>44050</v>
      </c>
      <c r="G315" s="2">
        <v>1960.9422609999999</v>
      </c>
      <c r="H315" s="2">
        <f t="shared" si="8"/>
        <v>5.7870809953318144E-3</v>
      </c>
      <c r="I315" s="2">
        <v>11214.049805000001</v>
      </c>
      <c r="J315" s="2">
        <f t="shared" si="9"/>
        <v>1.2410024432502591E-3</v>
      </c>
    </row>
    <row r="316" spans="6:10" x14ac:dyDescent="0.3">
      <c r="F316" s="29">
        <v>44053</v>
      </c>
      <c r="G316" s="2">
        <v>1936.6411129999999</v>
      </c>
      <c r="H316" s="2">
        <f t="shared" si="8"/>
        <v>-1.2392587218558605E-2</v>
      </c>
      <c r="I316" s="2">
        <v>11270.150390999999</v>
      </c>
      <c r="J316" s="2">
        <f t="shared" si="9"/>
        <v>5.002705264870959E-3</v>
      </c>
    </row>
    <row r="317" spans="6:10" x14ac:dyDescent="0.3">
      <c r="F317" s="29">
        <v>44054</v>
      </c>
      <c r="G317" s="2">
        <v>1949.3854980000001</v>
      </c>
      <c r="H317" s="2">
        <f t="shared" si="8"/>
        <v>6.5806642823244624E-3</v>
      </c>
      <c r="I317" s="2">
        <v>11322.5</v>
      </c>
      <c r="J317" s="2">
        <f t="shared" si="9"/>
        <v>4.6449787433010294E-3</v>
      </c>
    </row>
    <row r="318" spans="6:10" x14ac:dyDescent="0.3">
      <c r="F318" s="29">
        <v>44055</v>
      </c>
      <c r="G318" s="2">
        <v>1943.7211910000001</v>
      </c>
      <c r="H318" s="2">
        <f t="shared" si="8"/>
        <v>-2.9056884878908684E-3</v>
      </c>
      <c r="I318" s="2">
        <v>11308.400390999999</v>
      </c>
      <c r="J318" s="2">
        <f t="shared" si="9"/>
        <v>-1.2452734820049267E-3</v>
      </c>
    </row>
    <row r="319" spans="6:10" x14ac:dyDescent="0.3">
      <c r="F319" s="29">
        <v>44056</v>
      </c>
      <c r="G319" s="2">
        <v>1938.6511230000001</v>
      </c>
      <c r="H319" s="2">
        <f t="shared" si="8"/>
        <v>-2.6084337730513489E-3</v>
      </c>
      <c r="I319" s="2">
        <v>11300.450194999999</v>
      </c>
      <c r="J319" s="2">
        <f t="shared" si="9"/>
        <v>-7.0303453407319122E-4</v>
      </c>
    </row>
    <row r="320" spans="6:10" x14ac:dyDescent="0.3">
      <c r="F320" s="29">
        <v>44057</v>
      </c>
      <c r="G320" s="2">
        <v>1931.114014</v>
      </c>
      <c r="H320" s="2">
        <f t="shared" si="8"/>
        <v>-3.8878109168691824E-3</v>
      </c>
      <c r="I320" s="2">
        <v>11178.400390999999</v>
      </c>
      <c r="J320" s="2">
        <f t="shared" si="9"/>
        <v>-1.0800437318329354E-2</v>
      </c>
    </row>
    <row r="321" spans="6:10" x14ac:dyDescent="0.3">
      <c r="F321" s="29">
        <v>44060</v>
      </c>
      <c r="G321" s="2">
        <v>1910.6042480000001</v>
      </c>
      <c r="H321" s="2">
        <f t="shared" si="8"/>
        <v>-1.062069139952909E-2</v>
      </c>
      <c r="I321" s="2">
        <v>11247.099609000001</v>
      </c>
      <c r="J321" s="2">
        <f t="shared" si="9"/>
        <v>6.1457109780495038E-3</v>
      </c>
    </row>
    <row r="322" spans="6:10" x14ac:dyDescent="0.3">
      <c r="F322" s="29">
        <v>44061</v>
      </c>
      <c r="G322" s="2">
        <v>1935.453491</v>
      </c>
      <c r="H322" s="2">
        <f t="shared" si="8"/>
        <v>1.3005960300785371E-2</v>
      </c>
      <c r="I322" s="2">
        <v>11385.349609000001</v>
      </c>
      <c r="J322" s="2">
        <f t="shared" si="9"/>
        <v>1.2292057935485115E-2</v>
      </c>
    </row>
    <row r="323" spans="6:10" x14ac:dyDescent="0.3">
      <c r="F323" s="29">
        <v>44062</v>
      </c>
      <c r="G323" s="2">
        <v>1947.329956</v>
      </c>
      <c r="H323" s="2">
        <f t="shared" si="8"/>
        <v>6.1362699001688663E-3</v>
      </c>
      <c r="I323" s="2">
        <v>11408.400390999999</v>
      </c>
      <c r="J323" s="2">
        <f t="shared" si="9"/>
        <v>2.0246002794483387E-3</v>
      </c>
    </row>
    <row r="324" spans="6:10" x14ac:dyDescent="0.3">
      <c r="F324" s="29">
        <v>44063</v>
      </c>
      <c r="G324" s="2">
        <v>1915.8116460000001</v>
      </c>
      <c r="H324" s="2">
        <f t="shared" ref="H324:H387" si="10">(G324-G323)/G323</f>
        <v>-1.618539780733488E-2</v>
      </c>
      <c r="I324" s="2">
        <v>11312.200194999999</v>
      </c>
      <c r="J324" s="2">
        <f t="shared" ref="J324:J387" si="11">(I324-I323)/I323</f>
        <v>-8.4324000475904919E-3</v>
      </c>
    </row>
    <row r="325" spans="6:10" x14ac:dyDescent="0.3">
      <c r="F325" s="29">
        <v>44064</v>
      </c>
      <c r="G325" s="2">
        <v>1901.925293</v>
      </c>
      <c r="H325" s="2">
        <f t="shared" si="10"/>
        <v>-7.2482871836556826E-3</v>
      </c>
      <c r="I325" s="2">
        <v>11371.599609000001</v>
      </c>
      <c r="J325" s="2">
        <f t="shared" si="11"/>
        <v>5.2509160884772824E-3</v>
      </c>
    </row>
    <row r="326" spans="6:10" x14ac:dyDescent="0.3">
      <c r="F326" s="29">
        <v>44067</v>
      </c>
      <c r="G326" s="2">
        <v>1914.6240230000001</v>
      </c>
      <c r="H326" s="2">
        <f t="shared" si="10"/>
        <v>6.6767764468654497E-3</v>
      </c>
      <c r="I326" s="2">
        <v>11466.450194999999</v>
      </c>
      <c r="J326" s="2">
        <f t="shared" si="11"/>
        <v>8.3410064776576892E-3</v>
      </c>
    </row>
    <row r="327" spans="6:10" x14ac:dyDescent="0.3">
      <c r="F327" s="29">
        <v>44068</v>
      </c>
      <c r="G327" s="2">
        <v>1902.153564</v>
      </c>
      <c r="H327" s="2">
        <f t="shared" si="10"/>
        <v>-6.5132678009859682E-3</v>
      </c>
      <c r="I327" s="2">
        <v>11472.25</v>
      </c>
      <c r="J327" s="2">
        <f t="shared" si="11"/>
        <v>5.0580649646301114E-4</v>
      </c>
    </row>
    <row r="328" spans="6:10" x14ac:dyDescent="0.3">
      <c r="F328" s="29">
        <v>44069</v>
      </c>
      <c r="G328" s="2">
        <v>1952.5828859999999</v>
      </c>
      <c r="H328" s="2">
        <f t="shared" si="10"/>
        <v>2.6511698610680604E-2</v>
      </c>
      <c r="I328" s="2">
        <v>11549.599609000001</v>
      </c>
      <c r="J328" s="2">
        <f t="shared" si="11"/>
        <v>6.7423224737955308E-3</v>
      </c>
    </row>
    <row r="329" spans="6:10" x14ac:dyDescent="0.3">
      <c r="F329" s="29">
        <v>44070</v>
      </c>
      <c r="G329" s="2">
        <v>1928.190552</v>
      </c>
      <c r="H329" s="2">
        <f t="shared" si="10"/>
        <v>-1.2492342412141725E-2</v>
      </c>
      <c r="I329" s="2">
        <v>11559.25</v>
      </c>
      <c r="J329" s="2">
        <f t="shared" si="11"/>
        <v>8.3556065376319804E-4</v>
      </c>
    </row>
    <row r="330" spans="6:10" x14ac:dyDescent="0.3">
      <c r="F330" s="29">
        <v>44071</v>
      </c>
      <c r="G330" s="2">
        <v>1933.260986</v>
      </c>
      <c r="H330" s="2">
        <f t="shared" si="10"/>
        <v>2.629633256288239E-3</v>
      </c>
      <c r="I330" s="2">
        <v>11647.599609000001</v>
      </c>
      <c r="J330" s="2">
        <f t="shared" si="11"/>
        <v>7.6431956225534343E-3</v>
      </c>
    </row>
    <row r="331" spans="6:10" x14ac:dyDescent="0.3">
      <c r="F331" s="29">
        <v>44074</v>
      </c>
      <c r="G331" s="2">
        <v>1900.874634</v>
      </c>
      <c r="H331" s="2">
        <f t="shared" si="10"/>
        <v>-1.6752188263525009E-2</v>
      </c>
      <c r="I331" s="2">
        <v>11387.5</v>
      </c>
      <c r="J331" s="2">
        <f t="shared" si="11"/>
        <v>-2.2330747770469724E-2</v>
      </c>
    </row>
    <row r="332" spans="6:10" x14ac:dyDescent="0.3">
      <c r="F332" s="29">
        <v>44075</v>
      </c>
      <c r="G332" s="2">
        <v>1906.858643</v>
      </c>
      <c r="H332" s="2">
        <f t="shared" si="10"/>
        <v>3.1480292771374919E-3</v>
      </c>
      <c r="I332" s="2">
        <v>11470.25</v>
      </c>
      <c r="J332" s="2">
        <f t="shared" si="11"/>
        <v>7.2667398463227223E-3</v>
      </c>
    </row>
    <row r="333" spans="6:10" x14ac:dyDescent="0.3">
      <c r="F333" s="29">
        <v>44076</v>
      </c>
      <c r="G333" s="2">
        <v>1944.2695309999999</v>
      </c>
      <c r="H333" s="2">
        <f t="shared" si="10"/>
        <v>1.9619119716783269E-2</v>
      </c>
      <c r="I333" s="2">
        <v>11535</v>
      </c>
      <c r="J333" s="2">
        <f t="shared" si="11"/>
        <v>5.6450382511279177E-3</v>
      </c>
    </row>
    <row r="334" spans="6:10" x14ac:dyDescent="0.3">
      <c r="F334" s="29">
        <v>44077</v>
      </c>
      <c r="G334" s="2">
        <v>1929.5610349999999</v>
      </c>
      <c r="H334" s="2">
        <f t="shared" si="10"/>
        <v>-7.5650498891657878E-3</v>
      </c>
      <c r="I334" s="2">
        <v>11527.450194999999</v>
      </c>
      <c r="J334" s="2">
        <f t="shared" si="11"/>
        <v>-6.5451278716953279E-4</v>
      </c>
    </row>
    <row r="335" spans="6:10" x14ac:dyDescent="0.3">
      <c r="F335" s="29">
        <v>44078</v>
      </c>
      <c r="G335" s="2">
        <v>1897.7229</v>
      </c>
      <c r="H335" s="2">
        <f t="shared" si="10"/>
        <v>-1.6500195859313654E-2</v>
      </c>
      <c r="I335" s="2">
        <v>11333.849609000001</v>
      </c>
      <c r="J335" s="2">
        <f t="shared" si="11"/>
        <v>-1.6794744954436881E-2</v>
      </c>
    </row>
    <row r="336" spans="6:10" x14ac:dyDescent="0.3">
      <c r="F336" s="29">
        <v>44081</v>
      </c>
      <c r="G336" s="2">
        <v>1902.65625</v>
      </c>
      <c r="H336" s="2">
        <f t="shared" si="10"/>
        <v>2.5996155708507382E-3</v>
      </c>
      <c r="I336" s="2">
        <v>11355.049805000001</v>
      </c>
      <c r="J336" s="2">
        <f t="shared" si="11"/>
        <v>1.8705203202242153E-3</v>
      </c>
    </row>
    <row r="337" spans="6:10" x14ac:dyDescent="0.3">
      <c r="F337" s="29">
        <v>44082</v>
      </c>
      <c r="G337" s="2">
        <v>1924.993164</v>
      </c>
      <c r="H337" s="2">
        <f t="shared" si="10"/>
        <v>1.1739857896033495E-2</v>
      </c>
      <c r="I337" s="2">
        <v>11317.349609000001</v>
      </c>
      <c r="J337" s="2">
        <f t="shared" si="11"/>
        <v>-3.3201259921730284E-3</v>
      </c>
    </row>
    <row r="338" spans="6:10" x14ac:dyDescent="0.3">
      <c r="F338" s="29">
        <v>44083</v>
      </c>
      <c r="G338" s="2">
        <v>1974.554443</v>
      </c>
      <c r="H338" s="2">
        <f t="shared" si="10"/>
        <v>2.5746210390178825E-2</v>
      </c>
      <c r="I338" s="2">
        <v>11278</v>
      </c>
      <c r="J338" s="2">
        <f t="shared" si="11"/>
        <v>-3.4769279344969983E-3</v>
      </c>
    </row>
    <row r="339" spans="6:10" x14ac:dyDescent="0.3">
      <c r="F339" s="29">
        <v>44084</v>
      </c>
      <c r="G339" s="2">
        <v>2114.0117190000001</v>
      </c>
      <c r="H339" s="2">
        <f t="shared" si="10"/>
        <v>7.0627212379172716E-2</v>
      </c>
      <c r="I339" s="2">
        <v>11449.25</v>
      </c>
      <c r="J339" s="2">
        <f t="shared" si="11"/>
        <v>1.5184429863450966E-2</v>
      </c>
    </row>
    <row r="340" spans="6:10" x14ac:dyDescent="0.3">
      <c r="F340" s="29">
        <v>44085</v>
      </c>
      <c r="G340" s="2">
        <v>2119.264893</v>
      </c>
      <c r="H340" s="2">
        <f t="shared" si="10"/>
        <v>2.4849313524547894E-3</v>
      </c>
      <c r="I340" s="2">
        <v>11464.450194999999</v>
      </c>
      <c r="J340" s="2">
        <f t="shared" si="11"/>
        <v>1.3276149092734842E-3</v>
      </c>
    </row>
    <row r="341" spans="6:10" x14ac:dyDescent="0.3">
      <c r="F341" s="29">
        <v>44088</v>
      </c>
      <c r="G341" s="2">
        <v>2103.5515140000002</v>
      </c>
      <c r="H341" s="2">
        <f t="shared" si="10"/>
        <v>-7.4145422084334993E-3</v>
      </c>
      <c r="I341" s="2">
        <v>11440.049805000001</v>
      </c>
      <c r="J341" s="2">
        <f t="shared" si="11"/>
        <v>-2.1283523923930204E-3</v>
      </c>
    </row>
    <row r="342" spans="6:10" x14ac:dyDescent="0.3">
      <c r="F342" s="29">
        <v>44089</v>
      </c>
      <c r="G342" s="2">
        <v>2118.4426269999999</v>
      </c>
      <c r="H342" s="2">
        <f t="shared" si="10"/>
        <v>7.0790341481504959E-3</v>
      </c>
      <c r="I342" s="2">
        <v>11521.799805000001</v>
      </c>
      <c r="J342" s="2">
        <f t="shared" si="11"/>
        <v>7.1459479104951321E-3</v>
      </c>
    </row>
    <row r="343" spans="6:10" x14ac:dyDescent="0.3">
      <c r="F343" s="29">
        <v>44090</v>
      </c>
      <c r="G343" s="2">
        <v>2123.6499020000001</v>
      </c>
      <c r="H343" s="2">
        <f t="shared" si="10"/>
        <v>2.4580675131969051E-3</v>
      </c>
      <c r="I343" s="2">
        <v>11604.549805000001</v>
      </c>
      <c r="J343" s="2">
        <f t="shared" si="11"/>
        <v>7.1820376504102947E-3</v>
      </c>
    </row>
    <row r="344" spans="6:10" x14ac:dyDescent="0.3">
      <c r="F344" s="29">
        <v>44091</v>
      </c>
      <c r="G344" s="2">
        <v>2100.0798340000001</v>
      </c>
      <c r="H344" s="2">
        <f t="shared" si="10"/>
        <v>-1.1098848250741469E-2</v>
      </c>
      <c r="I344" s="2">
        <v>11516.099609000001</v>
      </c>
      <c r="J344" s="2">
        <f t="shared" si="11"/>
        <v>-7.6220273501596452E-3</v>
      </c>
    </row>
    <row r="345" spans="6:10" x14ac:dyDescent="0.3">
      <c r="F345" s="29">
        <v>44092</v>
      </c>
      <c r="G345" s="2">
        <v>2106.4289549999999</v>
      </c>
      <c r="H345" s="2">
        <f t="shared" si="10"/>
        <v>3.0232760189438305E-3</v>
      </c>
      <c r="I345" s="2">
        <v>11504.950194999999</v>
      </c>
      <c r="J345" s="2">
        <f t="shared" si="11"/>
        <v>-9.681588713671695E-4</v>
      </c>
    </row>
    <row r="346" spans="6:10" x14ac:dyDescent="0.3">
      <c r="F346" s="29">
        <v>44095</v>
      </c>
      <c r="G346" s="2">
        <v>2060.8874510000001</v>
      </c>
      <c r="H346" s="2">
        <f t="shared" si="10"/>
        <v>-2.1620242112556701E-2</v>
      </c>
      <c r="I346" s="2">
        <v>11250.549805000001</v>
      </c>
      <c r="J346" s="2">
        <f t="shared" si="11"/>
        <v>-2.2112254784949888E-2</v>
      </c>
    </row>
    <row r="347" spans="6:10" x14ac:dyDescent="0.3">
      <c r="F347" s="29">
        <v>44096</v>
      </c>
      <c r="G347" s="2">
        <v>2020.0504149999999</v>
      </c>
      <c r="H347" s="2">
        <f t="shared" si="10"/>
        <v>-1.9815267437425978E-2</v>
      </c>
      <c r="I347" s="2">
        <v>11153.650390999999</v>
      </c>
      <c r="J347" s="2">
        <f t="shared" si="11"/>
        <v>-8.6128603205629147E-3</v>
      </c>
    </row>
    <row r="348" spans="6:10" x14ac:dyDescent="0.3">
      <c r="F348" s="29">
        <v>44097</v>
      </c>
      <c r="G348" s="2">
        <v>2038.0020750000001</v>
      </c>
      <c r="H348" s="2">
        <f t="shared" si="10"/>
        <v>8.8867386015215738E-3</v>
      </c>
      <c r="I348" s="2">
        <v>11131.849609000001</v>
      </c>
      <c r="J348" s="2">
        <f t="shared" si="11"/>
        <v>-1.9545871742214301E-3</v>
      </c>
    </row>
    <row r="349" spans="6:10" x14ac:dyDescent="0.3">
      <c r="F349" s="29">
        <v>44098</v>
      </c>
      <c r="G349" s="2">
        <v>1992.6889650000001</v>
      </c>
      <c r="H349" s="2">
        <f t="shared" si="10"/>
        <v>-2.2234084329870004E-2</v>
      </c>
      <c r="I349" s="2">
        <v>10805.549805000001</v>
      </c>
      <c r="J349" s="2">
        <f t="shared" si="11"/>
        <v>-2.9312272035744154E-2</v>
      </c>
    </row>
    <row r="350" spans="6:10" x14ac:dyDescent="0.3">
      <c r="F350" s="29">
        <v>44099</v>
      </c>
      <c r="G350" s="2">
        <v>2011.417236</v>
      </c>
      <c r="H350" s="2">
        <f t="shared" si="10"/>
        <v>9.3984918514365082E-3</v>
      </c>
      <c r="I350" s="2">
        <v>11050.25</v>
      </c>
      <c r="J350" s="2">
        <f t="shared" si="11"/>
        <v>2.2645788452779189E-2</v>
      </c>
    </row>
    <row r="351" spans="6:10" x14ac:dyDescent="0.3">
      <c r="F351" s="29">
        <v>44102</v>
      </c>
      <c r="G351" s="2">
        <v>2024.709595</v>
      </c>
      <c r="H351" s="2">
        <f t="shared" si="10"/>
        <v>6.6084543584969228E-3</v>
      </c>
      <c r="I351" s="2">
        <v>11227.549805000001</v>
      </c>
      <c r="J351" s="2">
        <f t="shared" si="11"/>
        <v>1.6044868215651282E-2</v>
      </c>
    </row>
    <row r="352" spans="6:10" x14ac:dyDescent="0.3">
      <c r="F352" s="29">
        <v>44103</v>
      </c>
      <c r="G352" s="2">
        <v>2051.0207519999999</v>
      </c>
      <c r="H352" s="2">
        <f t="shared" si="10"/>
        <v>1.2995027565916122E-2</v>
      </c>
      <c r="I352" s="2">
        <v>11222.400390999999</v>
      </c>
      <c r="J352" s="2">
        <f t="shared" si="11"/>
        <v>-4.5864094031523585E-4</v>
      </c>
    </row>
    <row r="353" spans="6:10" x14ac:dyDescent="0.3">
      <c r="F353" s="29">
        <v>44104</v>
      </c>
      <c r="G353" s="2">
        <v>2041.2454829999999</v>
      </c>
      <c r="H353" s="2">
        <f t="shared" si="10"/>
        <v>-4.7660507532495122E-3</v>
      </c>
      <c r="I353" s="2">
        <v>11247.549805000001</v>
      </c>
      <c r="J353" s="2">
        <f t="shared" si="11"/>
        <v>2.2410013119983098E-3</v>
      </c>
    </row>
    <row r="354" spans="6:10" x14ac:dyDescent="0.3">
      <c r="F354" s="29">
        <v>44105</v>
      </c>
      <c r="G354" s="2">
        <v>2032.931885</v>
      </c>
      <c r="H354" s="2">
        <f t="shared" si="10"/>
        <v>-4.0728065630702762E-3</v>
      </c>
      <c r="I354" s="2">
        <v>11416.950194999999</v>
      </c>
      <c r="J354" s="2">
        <f t="shared" si="11"/>
        <v>1.5061092676797342E-2</v>
      </c>
    </row>
    <row r="355" spans="6:10" x14ac:dyDescent="0.3">
      <c r="F355" s="29">
        <v>44109</v>
      </c>
      <c r="G355" s="2">
        <v>2021.0097659999999</v>
      </c>
      <c r="H355" s="2">
        <f t="shared" si="10"/>
        <v>-5.8644950615254219E-3</v>
      </c>
      <c r="I355" s="2">
        <v>11503.349609000001</v>
      </c>
      <c r="J355" s="2">
        <f t="shared" si="11"/>
        <v>7.5676439438125574E-3</v>
      </c>
    </row>
    <row r="356" spans="6:10" x14ac:dyDescent="0.3">
      <c r="F356" s="29">
        <v>44110</v>
      </c>
      <c r="G356" s="2">
        <v>2019.319702</v>
      </c>
      <c r="H356" s="2">
        <f t="shared" si="10"/>
        <v>-8.362473197469413E-4</v>
      </c>
      <c r="I356" s="2">
        <v>11662.400390999999</v>
      </c>
      <c r="J356" s="2">
        <f t="shared" si="11"/>
        <v>1.3826475540268736E-2</v>
      </c>
    </row>
    <row r="357" spans="6:10" x14ac:dyDescent="0.3">
      <c r="F357" s="29">
        <v>44111</v>
      </c>
      <c r="G357" s="2">
        <v>2062.3947750000002</v>
      </c>
      <c r="H357" s="2">
        <f t="shared" si="10"/>
        <v>2.1331477604728585E-2</v>
      </c>
      <c r="I357" s="2">
        <v>11738.849609000001</v>
      </c>
      <c r="J357" s="2">
        <f t="shared" si="11"/>
        <v>6.5551872202053926E-3</v>
      </c>
    </row>
    <row r="358" spans="6:10" x14ac:dyDescent="0.3">
      <c r="F358" s="29">
        <v>44112</v>
      </c>
      <c r="G358" s="2">
        <v>2045.721802</v>
      </c>
      <c r="H358" s="2">
        <f t="shared" si="10"/>
        <v>-8.0842781421419097E-3</v>
      </c>
      <c r="I358" s="2">
        <v>11834.599609000001</v>
      </c>
      <c r="J358" s="2">
        <f t="shared" si="11"/>
        <v>8.1566766071004011E-3</v>
      </c>
    </row>
    <row r="359" spans="6:10" x14ac:dyDescent="0.3">
      <c r="F359" s="29">
        <v>44113</v>
      </c>
      <c r="G359" s="2">
        <v>2040.423096</v>
      </c>
      <c r="H359" s="2">
        <f t="shared" si="10"/>
        <v>-2.5901400644113772E-3</v>
      </c>
      <c r="I359" s="2">
        <v>11914.200194999999</v>
      </c>
      <c r="J359" s="2">
        <f t="shared" si="11"/>
        <v>6.7260903308857057E-3</v>
      </c>
    </row>
    <row r="360" spans="6:10" x14ac:dyDescent="0.3">
      <c r="F360" s="29">
        <v>44116</v>
      </c>
      <c r="G360" s="2">
        <v>2043.7120359999999</v>
      </c>
      <c r="H360" s="2">
        <f t="shared" si="10"/>
        <v>1.6118911839644809E-3</v>
      </c>
      <c r="I360" s="2">
        <v>11930.950194999999</v>
      </c>
      <c r="J360" s="2">
        <f t="shared" si="11"/>
        <v>1.4058853910335859E-3</v>
      </c>
    </row>
    <row r="361" spans="6:10" x14ac:dyDescent="0.3">
      <c r="F361" s="29">
        <v>44117</v>
      </c>
      <c r="G361" s="2">
        <v>2083.5895999999998</v>
      </c>
      <c r="H361" s="2">
        <f t="shared" si="10"/>
        <v>1.9512320374669406E-2</v>
      </c>
      <c r="I361" s="2">
        <v>11934.5</v>
      </c>
      <c r="J361" s="2">
        <f t="shared" si="11"/>
        <v>2.9752911058904648E-4</v>
      </c>
    </row>
    <row r="362" spans="6:10" x14ac:dyDescent="0.3">
      <c r="F362" s="29">
        <v>44118</v>
      </c>
      <c r="G362" s="2">
        <v>2089.8017580000001</v>
      </c>
      <c r="H362" s="2">
        <f t="shared" si="10"/>
        <v>2.9814690954496378E-3</v>
      </c>
      <c r="I362" s="2">
        <v>11971.049805000001</v>
      </c>
      <c r="J362" s="2">
        <f t="shared" si="11"/>
        <v>3.0625334115380251E-3</v>
      </c>
    </row>
    <row r="363" spans="6:10" x14ac:dyDescent="0.3">
      <c r="F363" s="29">
        <v>44119</v>
      </c>
      <c r="G363" s="2">
        <v>2015.8023679999999</v>
      </c>
      <c r="H363" s="2">
        <f t="shared" si="10"/>
        <v>-3.5409765407997215E-2</v>
      </c>
      <c r="I363" s="2">
        <v>11680.349609000001</v>
      </c>
      <c r="J363" s="2">
        <f t="shared" si="11"/>
        <v>-2.4283600915149629E-2</v>
      </c>
    </row>
    <row r="364" spans="6:10" x14ac:dyDescent="0.3">
      <c r="F364" s="29">
        <v>44120</v>
      </c>
      <c r="G364" s="2">
        <v>1987.755615</v>
      </c>
      <c r="H364" s="2">
        <f t="shared" si="10"/>
        <v>-1.3913443820302058E-2</v>
      </c>
      <c r="I364" s="2">
        <v>11762.450194999999</v>
      </c>
      <c r="J364" s="2">
        <f t="shared" si="11"/>
        <v>7.0289493678115681E-3</v>
      </c>
    </row>
    <row r="365" spans="6:10" x14ac:dyDescent="0.3">
      <c r="F365" s="29">
        <v>44123</v>
      </c>
      <c r="G365" s="2">
        <v>1988.12085</v>
      </c>
      <c r="H365" s="2">
        <f t="shared" si="10"/>
        <v>1.8374240638227763E-4</v>
      </c>
      <c r="I365" s="2">
        <v>11873.049805000001</v>
      </c>
      <c r="J365" s="2">
        <f t="shared" si="11"/>
        <v>9.4027696752344153E-3</v>
      </c>
    </row>
    <row r="366" spans="6:10" x14ac:dyDescent="0.3">
      <c r="F366" s="29">
        <v>44124</v>
      </c>
      <c r="G366" s="2">
        <v>1969.575562</v>
      </c>
      <c r="H366" s="2">
        <f t="shared" si="10"/>
        <v>-9.3280486445278359E-3</v>
      </c>
      <c r="I366" s="2">
        <v>11896.799805000001</v>
      </c>
      <c r="J366" s="2">
        <f t="shared" si="11"/>
        <v>2.0003285078445772E-3</v>
      </c>
    </row>
    <row r="367" spans="6:10" x14ac:dyDescent="0.3">
      <c r="F367" s="29">
        <v>44125</v>
      </c>
      <c r="G367" s="2">
        <v>1940.980591</v>
      </c>
      <c r="H367" s="2">
        <f t="shared" si="10"/>
        <v>-1.4518341693356158E-2</v>
      </c>
      <c r="I367" s="2">
        <v>11937.650390999999</v>
      </c>
      <c r="J367" s="2">
        <f t="shared" si="11"/>
        <v>3.4337457694152275E-3</v>
      </c>
    </row>
    <row r="368" spans="6:10" x14ac:dyDescent="0.3">
      <c r="F368" s="29">
        <v>44126</v>
      </c>
      <c r="G368" s="2">
        <v>1924.855957</v>
      </c>
      <c r="H368" s="2">
        <f t="shared" si="10"/>
        <v>-8.3074679235677195E-3</v>
      </c>
      <c r="I368" s="2">
        <v>11896.450194999999</v>
      </c>
      <c r="J368" s="2">
        <f t="shared" si="11"/>
        <v>-3.4512818394364536E-3</v>
      </c>
    </row>
    <row r="369" spans="6:10" x14ac:dyDescent="0.3">
      <c r="F369" s="29">
        <v>44127</v>
      </c>
      <c r="G369" s="2">
        <v>1930.428711</v>
      </c>
      <c r="H369" s="2">
        <f t="shared" si="10"/>
        <v>2.8951537800706363E-3</v>
      </c>
      <c r="I369" s="2">
        <v>11930.349609000001</v>
      </c>
      <c r="J369" s="2">
        <f t="shared" si="11"/>
        <v>2.849540278346985E-3</v>
      </c>
    </row>
    <row r="370" spans="6:10" x14ac:dyDescent="0.3">
      <c r="F370" s="29">
        <v>44130</v>
      </c>
      <c r="G370" s="2">
        <v>1853.7342530000001</v>
      </c>
      <c r="H370" s="2">
        <f t="shared" si="10"/>
        <v>-3.9729236082626795E-2</v>
      </c>
      <c r="I370" s="2">
        <v>11767.75</v>
      </c>
      <c r="J370" s="2">
        <f t="shared" si="11"/>
        <v>-1.3629073273539202E-2</v>
      </c>
    </row>
    <row r="371" spans="6:10" x14ac:dyDescent="0.3">
      <c r="F371" s="29">
        <v>44131</v>
      </c>
      <c r="G371" s="2">
        <v>1858.667725</v>
      </c>
      <c r="H371" s="2">
        <f t="shared" si="10"/>
        <v>2.6613696067900937E-3</v>
      </c>
      <c r="I371" s="2">
        <v>11889.400390999999</v>
      </c>
      <c r="J371" s="2">
        <f t="shared" si="11"/>
        <v>1.033760837883191E-2</v>
      </c>
    </row>
    <row r="372" spans="6:10" x14ac:dyDescent="0.3">
      <c r="F372" s="29">
        <v>44132</v>
      </c>
      <c r="G372" s="2">
        <v>1837.6096190000001</v>
      </c>
      <c r="H372" s="2">
        <f t="shared" si="10"/>
        <v>-1.1329677551699001E-2</v>
      </c>
      <c r="I372" s="2">
        <v>11729.599609000001</v>
      </c>
      <c r="J372" s="2">
        <f t="shared" si="11"/>
        <v>-1.3440609008420973E-2</v>
      </c>
    </row>
    <row r="373" spans="6:10" x14ac:dyDescent="0.3">
      <c r="F373" s="29">
        <v>44133</v>
      </c>
      <c r="G373" s="2">
        <v>1851.7242429999999</v>
      </c>
      <c r="H373" s="2">
        <f t="shared" si="10"/>
        <v>7.6809698066778679E-3</v>
      </c>
      <c r="I373" s="2">
        <v>11670.799805000001</v>
      </c>
      <c r="J373" s="2">
        <f t="shared" si="11"/>
        <v>-5.0129421259088617E-3</v>
      </c>
    </row>
    <row r="374" spans="6:10" x14ac:dyDescent="0.3">
      <c r="F374" s="29">
        <v>44134</v>
      </c>
      <c r="G374" s="2">
        <v>1876.9389650000001</v>
      </c>
      <c r="H374" s="2">
        <f t="shared" si="10"/>
        <v>1.3616888203153566E-2</v>
      </c>
      <c r="I374" s="2">
        <v>11642.400390999999</v>
      </c>
      <c r="J374" s="2">
        <f t="shared" si="11"/>
        <v>-2.433373416947352E-3</v>
      </c>
    </row>
    <row r="375" spans="6:10" x14ac:dyDescent="0.3">
      <c r="F375" s="29">
        <v>44137</v>
      </c>
      <c r="G375" s="2">
        <v>1715.190552</v>
      </c>
      <c r="H375" s="2">
        <f t="shared" si="10"/>
        <v>-8.6176703673472951E-2</v>
      </c>
      <c r="I375" s="2">
        <v>11669.150390999999</v>
      </c>
      <c r="J375" s="2">
        <f t="shared" si="11"/>
        <v>2.2976361490435193E-3</v>
      </c>
    </row>
    <row r="376" spans="6:10" x14ac:dyDescent="0.3">
      <c r="F376" s="29">
        <v>44138</v>
      </c>
      <c r="G376" s="2">
        <v>1690.4785159999999</v>
      </c>
      <c r="H376" s="2">
        <f t="shared" si="10"/>
        <v>-1.4407749606120804E-2</v>
      </c>
      <c r="I376" s="2">
        <v>11813.5</v>
      </c>
      <c r="J376" s="2">
        <f t="shared" si="11"/>
        <v>1.2370190130665598E-2</v>
      </c>
    </row>
    <row r="377" spans="6:10" x14ac:dyDescent="0.3">
      <c r="F377" s="29">
        <v>44139</v>
      </c>
      <c r="G377" s="2">
        <v>1747.850952</v>
      </c>
      <c r="H377" s="2">
        <f t="shared" si="10"/>
        <v>3.3938577424665779E-2</v>
      </c>
      <c r="I377" s="2">
        <v>11908.5</v>
      </c>
      <c r="J377" s="2">
        <f t="shared" si="11"/>
        <v>8.041647267956151E-3</v>
      </c>
    </row>
    <row r="378" spans="6:10" x14ac:dyDescent="0.3">
      <c r="F378" s="29">
        <v>44140</v>
      </c>
      <c r="G378" s="2">
        <v>1786.0383300000001</v>
      </c>
      <c r="H378" s="2">
        <f t="shared" si="10"/>
        <v>2.1848189032539475E-2</v>
      </c>
      <c r="I378" s="2">
        <v>12120.299805000001</v>
      </c>
      <c r="J378" s="2">
        <f t="shared" si="11"/>
        <v>1.7785598941932282E-2</v>
      </c>
    </row>
    <row r="379" spans="6:10" x14ac:dyDescent="0.3">
      <c r="F379" s="29">
        <v>44141</v>
      </c>
      <c r="G379" s="2">
        <v>1853.7799070000001</v>
      </c>
      <c r="H379" s="2">
        <f t="shared" si="10"/>
        <v>3.7928400450397949E-2</v>
      </c>
      <c r="I379" s="2">
        <v>12263.549805000001</v>
      </c>
      <c r="J379" s="2">
        <f t="shared" si="11"/>
        <v>1.1819014570984863E-2</v>
      </c>
    </row>
    <row r="380" spans="6:10" x14ac:dyDescent="0.3">
      <c r="F380" s="29">
        <v>44144</v>
      </c>
      <c r="G380" s="2">
        <v>1873.4674070000001</v>
      </c>
      <c r="H380" s="2">
        <f t="shared" si="10"/>
        <v>1.0620192788614575E-2</v>
      </c>
      <c r="I380" s="2">
        <v>12461.049805000001</v>
      </c>
      <c r="J380" s="2">
        <f t="shared" si="11"/>
        <v>1.6104635537051173E-2</v>
      </c>
    </row>
    <row r="381" spans="6:10" x14ac:dyDescent="0.3">
      <c r="F381" s="29">
        <v>44145</v>
      </c>
      <c r="G381" s="2">
        <v>1904.391846</v>
      </c>
      <c r="H381" s="2">
        <f t="shared" si="10"/>
        <v>1.6506526286208242E-2</v>
      </c>
      <c r="I381" s="2">
        <v>12631.099609000001</v>
      </c>
      <c r="J381" s="2">
        <f t="shared" si="11"/>
        <v>1.3646507048849742E-2</v>
      </c>
    </row>
    <row r="382" spans="6:10" x14ac:dyDescent="0.3">
      <c r="F382" s="29">
        <v>44146</v>
      </c>
      <c r="G382" s="2">
        <v>1824.591064</v>
      </c>
      <c r="H382" s="2">
        <f t="shared" si="10"/>
        <v>-4.1903551607624365E-2</v>
      </c>
      <c r="I382" s="2">
        <v>12749.150390999999</v>
      </c>
      <c r="J382" s="2">
        <f t="shared" si="11"/>
        <v>9.3460415683749385E-3</v>
      </c>
    </row>
    <row r="383" spans="6:10" x14ac:dyDescent="0.3">
      <c r="F383" s="29">
        <v>44147</v>
      </c>
      <c r="G383" s="2">
        <v>1808.877563</v>
      </c>
      <c r="H383" s="2">
        <f t="shared" si="10"/>
        <v>-8.6120672790930379E-3</v>
      </c>
      <c r="I383" s="2">
        <v>12690.799805000001</v>
      </c>
      <c r="J383" s="2">
        <f t="shared" si="11"/>
        <v>-4.5768215300989821E-3</v>
      </c>
    </row>
    <row r="384" spans="6:10" x14ac:dyDescent="0.3">
      <c r="F384" s="29">
        <v>44148</v>
      </c>
      <c r="G384" s="2">
        <v>1823.8602289999999</v>
      </c>
      <c r="H384" s="2">
        <f t="shared" si="10"/>
        <v>8.2828524751842932E-3</v>
      </c>
      <c r="I384" s="2">
        <v>12719.950194999999</v>
      </c>
      <c r="J384" s="2">
        <f t="shared" si="11"/>
        <v>2.2969702814564946E-3</v>
      </c>
    </row>
    <row r="385" spans="6:10" x14ac:dyDescent="0.3">
      <c r="F385" s="29">
        <v>44152</v>
      </c>
      <c r="G385" s="2">
        <v>1820.982544</v>
      </c>
      <c r="H385" s="2">
        <f t="shared" si="10"/>
        <v>-1.5777990847345401E-3</v>
      </c>
      <c r="I385" s="2">
        <v>12874.200194999999</v>
      </c>
      <c r="J385" s="2">
        <f t="shared" si="11"/>
        <v>1.212661980867135E-2</v>
      </c>
    </row>
    <row r="386" spans="6:10" x14ac:dyDescent="0.3">
      <c r="F386" s="29">
        <v>44153</v>
      </c>
      <c r="G386" s="2">
        <v>1815.4554439999999</v>
      </c>
      <c r="H386" s="2">
        <f t="shared" si="10"/>
        <v>-3.0352295348527068E-3</v>
      </c>
      <c r="I386" s="2">
        <v>12938.25</v>
      </c>
      <c r="J386" s="2">
        <f t="shared" si="11"/>
        <v>4.9750511899664118E-3</v>
      </c>
    </row>
    <row r="387" spans="6:10" x14ac:dyDescent="0.3">
      <c r="F387" s="29">
        <v>44154</v>
      </c>
      <c r="G387" s="2">
        <v>1802.619751</v>
      </c>
      <c r="H387" s="2">
        <f t="shared" si="10"/>
        <v>-7.070233005398943E-3</v>
      </c>
      <c r="I387" s="2">
        <v>12771.700194999999</v>
      </c>
      <c r="J387" s="2">
        <f t="shared" si="11"/>
        <v>-1.2872668637566947E-2</v>
      </c>
    </row>
    <row r="388" spans="6:10" x14ac:dyDescent="0.3">
      <c r="F388" s="29">
        <v>44155</v>
      </c>
      <c r="G388" s="2">
        <v>1735.334961</v>
      </c>
      <c r="H388" s="2">
        <f t="shared" ref="H388:H451" si="12">(G388-G387)/G387</f>
        <v>-3.7326113819996599E-2</v>
      </c>
      <c r="I388" s="2">
        <v>12859.049805000001</v>
      </c>
      <c r="J388" s="2">
        <f t="shared" ref="J388:J451" si="13">(I388-I387)/I387</f>
        <v>6.8393094628229432E-3</v>
      </c>
    </row>
    <row r="389" spans="6:10" x14ac:dyDescent="0.3">
      <c r="F389" s="29">
        <v>44158</v>
      </c>
      <c r="G389" s="2">
        <v>1782.1099850000001</v>
      </c>
      <c r="H389" s="2">
        <f t="shared" si="12"/>
        <v>2.6954464153160128E-2</v>
      </c>
      <c r="I389" s="2">
        <v>12926.450194999999</v>
      </c>
      <c r="J389" s="2">
        <f t="shared" si="13"/>
        <v>5.2414751495706551E-3</v>
      </c>
    </row>
    <row r="390" spans="6:10" x14ac:dyDescent="0.3">
      <c r="F390" s="29">
        <v>44159</v>
      </c>
      <c r="G390" s="2">
        <v>1794.3061520000001</v>
      </c>
      <c r="H390" s="2">
        <f t="shared" si="12"/>
        <v>6.8436668346258432E-3</v>
      </c>
      <c r="I390" s="2">
        <v>13055.150390999999</v>
      </c>
      <c r="J390" s="2">
        <f t="shared" si="13"/>
        <v>9.9563448633238471E-3</v>
      </c>
    </row>
    <row r="391" spans="6:10" x14ac:dyDescent="0.3">
      <c r="F391" s="29">
        <v>44160</v>
      </c>
      <c r="G391" s="2">
        <v>1779.4605710000001</v>
      </c>
      <c r="H391" s="2">
        <f t="shared" si="12"/>
        <v>-8.2737168255554404E-3</v>
      </c>
      <c r="I391" s="2">
        <v>12858.400390999999</v>
      </c>
      <c r="J391" s="2">
        <f t="shared" si="13"/>
        <v>-1.5070680467659426E-2</v>
      </c>
    </row>
    <row r="392" spans="6:10" x14ac:dyDescent="0.3">
      <c r="F392" s="29">
        <v>44161</v>
      </c>
      <c r="G392" s="2">
        <v>1783.845703</v>
      </c>
      <c r="H392" s="2">
        <f t="shared" si="12"/>
        <v>2.4643041107314792E-3</v>
      </c>
      <c r="I392" s="2">
        <v>12987</v>
      </c>
      <c r="J392" s="2">
        <f t="shared" si="13"/>
        <v>1.0001213610521236E-2</v>
      </c>
    </row>
    <row r="393" spans="6:10" x14ac:dyDescent="0.3">
      <c r="F393" s="29">
        <v>44162</v>
      </c>
      <c r="G393" s="2">
        <v>1763.016357</v>
      </c>
      <c r="H393" s="2">
        <f t="shared" si="12"/>
        <v>-1.1676652282745099E-2</v>
      </c>
      <c r="I393" s="2">
        <v>12968.950194999999</v>
      </c>
      <c r="J393" s="2">
        <f t="shared" si="13"/>
        <v>-1.389836374836418E-3</v>
      </c>
    </row>
    <row r="394" spans="6:10" x14ac:dyDescent="0.3">
      <c r="F394" s="29">
        <v>44166</v>
      </c>
      <c r="G394" s="2">
        <v>1785.9470209999999</v>
      </c>
      <c r="H394" s="2">
        <f t="shared" si="12"/>
        <v>1.3006495322039704E-2</v>
      </c>
      <c r="I394" s="2">
        <v>13109.049805000001</v>
      </c>
      <c r="J394" s="2">
        <f t="shared" si="13"/>
        <v>1.0802694735770873E-2</v>
      </c>
    </row>
    <row r="395" spans="6:10" x14ac:dyDescent="0.3">
      <c r="F395" s="29">
        <v>44167</v>
      </c>
      <c r="G395" s="2">
        <v>1788.916138</v>
      </c>
      <c r="H395" s="2">
        <f t="shared" si="12"/>
        <v>1.6624888449029175E-3</v>
      </c>
      <c r="I395" s="2">
        <v>13113.75</v>
      </c>
      <c r="J395" s="2">
        <f t="shared" si="13"/>
        <v>3.5854581910328161E-4</v>
      </c>
    </row>
    <row r="396" spans="6:10" x14ac:dyDescent="0.3">
      <c r="F396" s="29">
        <v>44168</v>
      </c>
      <c r="G396" s="2">
        <v>1794.3061520000001</v>
      </c>
      <c r="H396" s="2">
        <f t="shared" si="12"/>
        <v>3.0130054089768988E-3</v>
      </c>
      <c r="I396" s="2">
        <v>13133.900390999999</v>
      </c>
      <c r="J396" s="2">
        <f t="shared" si="13"/>
        <v>1.5365849585358283E-3</v>
      </c>
    </row>
    <row r="397" spans="6:10" x14ac:dyDescent="0.3">
      <c r="F397" s="29">
        <v>44169</v>
      </c>
      <c r="G397" s="2">
        <v>1778.5013429999999</v>
      </c>
      <c r="H397" s="2">
        <f t="shared" si="12"/>
        <v>-8.8083123286310863E-3</v>
      </c>
      <c r="I397" s="2">
        <v>13258.549805000001</v>
      </c>
      <c r="J397" s="2">
        <f t="shared" si="13"/>
        <v>9.49066235384405E-3</v>
      </c>
    </row>
    <row r="398" spans="6:10" x14ac:dyDescent="0.3">
      <c r="F398" s="29">
        <v>44172</v>
      </c>
      <c r="G398" s="2">
        <v>1788.9617920000001</v>
      </c>
      <c r="H398" s="2">
        <f t="shared" si="12"/>
        <v>5.8816087157715202E-3</v>
      </c>
      <c r="I398" s="2">
        <v>13355.75</v>
      </c>
      <c r="J398" s="2">
        <f t="shared" si="13"/>
        <v>7.3311332256974114E-3</v>
      </c>
    </row>
    <row r="399" spans="6:10" x14ac:dyDescent="0.3">
      <c r="F399" s="29">
        <v>44173</v>
      </c>
      <c r="G399" s="2">
        <v>1821.439453</v>
      </c>
      <c r="H399" s="2">
        <f t="shared" si="12"/>
        <v>1.8154474369008713E-2</v>
      </c>
      <c r="I399" s="2">
        <v>13392.950194999999</v>
      </c>
      <c r="J399" s="2">
        <f t="shared" si="13"/>
        <v>2.7853317859348548E-3</v>
      </c>
    </row>
    <row r="400" spans="6:10" x14ac:dyDescent="0.3">
      <c r="F400" s="29">
        <v>44174</v>
      </c>
      <c r="G400" s="2">
        <v>1851.7700199999999</v>
      </c>
      <c r="H400" s="2">
        <f t="shared" si="12"/>
        <v>1.6651976517827176E-2</v>
      </c>
      <c r="I400" s="2">
        <v>13529.099609000001</v>
      </c>
      <c r="J400" s="2">
        <f t="shared" si="13"/>
        <v>1.0165752281437596E-2</v>
      </c>
    </row>
    <row r="401" spans="6:10" x14ac:dyDescent="0.3">
      <c r="F401" s="29">
        <v>44175</v>
      </c>
      <c r="G401" s="2">
        <v>1833.544189</v>
      </c>
      <c r="H401" s="2">
        <f t="shared" si="12"/>
        <v>-9.8423836670603251E-3</v>
      </c>
      <c r="I401" s="2">
        <v>13478.299805000001</v>
      </c>
      <c r="J401" s="2">
        <f t="shared" si="13"/>
        <v>-3.7548547551683725E-3</v>
      </c>
    </row>
    <row r="402" spans="6:10" x14ac:dyDescent="0.3">
      <c r="F402" s="29">
        <v>44176</v>
      </c>
      <c r="G402" s="2">
        <v>1832.4479980000001</v>
      </c>
      <c r="H402" s="2">
        <f t="shared" si="12"/>
        <v>-5.9785360318897801E-4</v>
      </c>
      <c r="I402" s="2">
        <v>13513.849609000001</v>
      </c>
      <c r="J402" s="2">
        <f t="shared" si="13"/>
        <v>2.6375584839574816E-3</v>
      </c>
    </row>
    <row r="403" spans="6:10" x14ac:dyDescent="0.3">
      <c r="F403" s="29">
        <v>44179</v>
      </c>
      <c r="G403" s="2">
        <v>1819.2010499999999</v>
      </c>
      <c r="H403" s="2">
        <f t="shared" si="12"/>
        <v>-7.2290990055152446E-3</v>
      </c>
      <c r="I403" s="2">
        <v>13558.150390999999</v>
      </c>
      <c r="J403" s="2">
        <f t="shared" si="13"/>
        <v>3.2781763362598653E-3</v>
      </c>
    </row>
    <row r="404" spans="6:10" x14ac:dyDescent="0.3">
      <c r="F404" s="29">
        <v>44180</v>
      </c>
      <c r="G404" s="2">
        <v>1803.716064</v>
      </c>
      <c r="H404" s="2">
        <f t="shared" si="12"/>
        <v>-8.511970680755673E-3</v>
      </c>
      <c r="I404" s="2">
        <v>13567.849609000001</v>
      </c>
      <c r="J404" s="2">
        <f t="shared" si="13"/>
        <v>7.1537914245588968E-4</v>
      </c>
    </row>
    <row r="405" spans="6:10" x14ac:dyDescent="0.3">
      <c r="F405" s="29">
        <v>44181</v>
      </c>
      <c r="G405" s="2">
        <v>1805.725952</v>
      </c>
      <c r="H405" s="2">
        <f t="shared" si="12"/>
        <v>1.1143039861511409E-3</v>
      </c>
      <c r="I405" s="2">
        <v>13682.700194999999</v>
      </c>
      <c r="J405" s="2">
        <f t="shared" si="13"/>
        <v>8.4649070641094441E-3</v>
      </c>
    </row>
    <row r="406" spans="6:10" x14ac:dyDescent="0.3">
      <c r="F406" s="29">
        <v>44182</v>
      </c>
      <c r="G406" s="2">
        <v>1813.993774</v>
      </c>
      <c r="H406" s="2">
        <f t="shared" si="12"/>
        <v>4.5786693107238586E-3</v>
      </c>
      <c r="I406" s="2">
        <v>13740.700194999999</v>
      </c>
      <c r="J406" s="2">
        <f t="shared" si="13"/>
        <v>4.2389293906472236E-3</v>
      </c>
    </row>
    <row r="407" spans="6:10" x14ac:dyDescent="0.3">
      <c r="F407" s="29">
        <v>44183</v>
      </c>
      <c r="G407" s="2">
        <v>1819.429443</v>
      </c>
      <c r="H407" s="2">
        <f t="shared" si="12"/>
        <v>2.9965202074612863E-3</v>
      </c>
      <c r="I407" s="2">
        <v>13760.549805000001</v>
      </c>
      <c r="J407" s="2">
        <f t="shared" si="13"/>
        <v>1.4445850443068431E-3</v>
      </c>
    </row>
    <row r="408" spans="6:10" x14ac:dyDescent="0.3">
      <c r="F408" s="29">
        <v>44186</v>
      </c>
      <c r="G408" s="2">
        <v>1772.060669</v>
      </c>
      <c r="H408" s="2">
        <f t="shared" si="12"/>
        <v>-2.6034960675306622E-2</v>
      </c>
      <c r="I408" s="2">
        <v>13328.400390999999</v>
      </c>
      <c r="J408" s="2">
        <f t="shared" si="13"/>
        <v>-3.1404952572678203E-2</v>
      </c>
    </row>
    <row r="409" spans="6:10" x14ac:dyDescent="0.3">
      <c r="F409" s="29">
        <v>44187</v>
      </c>
      <c r="G409" s="2">
        <v>1769.320068</v>
      </c>
      <c r="H409" s="2">
        <f t="shared" si="12"/>
        <v>-1.5465616092853814E-3</v>
      </c>
      <c r="I409" s="2">
        <v>13466.299805000001</v>
      </c>
      <c r="J409" s="2">
        <f t="shared" si="13"/>
        <v>1.0346283871627828E-2</v>
      </c>
    </row>
    <row r="410" spans="6:10" x14ac:dyDescent="0.3">
      <c r="F410" s="29">
        <v>44188</v>
      </c>
      <c r="G410" s="2">
        <v>1775.8520510000001</v>
      </c>
      <c r="H410" s="2">
        <f t="shared" si="12"/>
        <v>3.6918040540758067E-3</v>
      </c>
      <c r="I410" s="2">
        <v>13601.099609000001</v>
      </c>
      <c r="J410" s="2">
        <f t="shared" si="13"/>
        <v>1.0010159134430485E-2</v>
      </c>
    </row>
    <row r="411" spans="6:10" x14ac:dyDescent="0.3">
      <c r="F411" s="29">
        <v>44189</v>
      </c>
      <c r="G411" s="2">
        <v>1821.804932</v>
      </c>
      <c r="H411" s="2">
        <f t="shared" si="12"/>
        <v>2.5876525566487032E-2</v>
      </c>
      <c r="I411" s="2">
        <v>13749.25</v>
      </c>
      <c r="J411" s="2">
        <f t="shared" si="13"/>
        <v>1.0892530402612921E-2</v>
      </c>
    </row>
    <row r="412" spans="6:10" x14ac:dyDescent="0.3">
      <c r="F412" s="29">
        <v>44193</v>
      </c>
      <c r="G412" s="2">
        <v>1830.1639399999999</v>
      </c>
      <c r="H412" s="2">
        <f t="shared" si="12"/>
        <v>4.5883112144302308E-3</v>
      </c>
      <c r="I412" s="2">
        <v>13873.200194999999</v>
      </c>
      <c r="J412" s="2">
        <f t="shared" si="13"/>
        <v>9.0150513664381277E-3</v>
      </c>
    </row>
    <row r="413" spans="6:10" x14ac:dyDescent="0.3">
      <c r="F413" s="29">
        <v>44194</v>
      </c>
      <c r="G413" s="2">
        <v>1818.0592039999999</v>
      </c>
      <c r="H413" s="2">
        <f t="shared" si="12"/>
        <v>-6.6140173213116655E-3</v>
      </c>
      <c r="I413" s="2">
        <v>13932.599609000001</v>
      </c>
      <c r="J413" s="2">
        <f t="shared" si="13"/>
        <v>4.2815942367363307E-3</v>
      </c>
    </row>
    <row r="414" spans="6:10" x14ac:dyDescent="0.3">
      <c r="F414" s="29">
        <v>44195</v>
      </c>
      <c r="G414" s="2">
        <v>1823.038086</v>
      </c>
      <c r="H414" s="2">
        <f t="shared" si="12"/>
        <v>2.7385697831213821E-3</v>
      </c>
      <c r="I414" s="2">
        <v>13981.950194999999</v>
      </c>
      <c r="J414" s="2">
        <f t="shared" si="13"/>
        <v>3.5420946115554634E-3</v>
      </c>
    </row>
    <row r="415" spans="6:10" x14ac:dyDescent="0.3">
      <c r="F415" s="29">
        <v>44196</v>
      </c>
      <c r="G415" s="2">
        <v>1813.7197269999999</v>
      </c>
      <c r="H415" s="2">
        <f t="shared" si="12"/>
        <v>-5.1114450496456063E-3</v>
      </c>
      <c r="I415" s="2">
        <v>13981.75</v>
      </c>
      <c r="J415" s="2">
        <f t="shared" si="13"/>
        <v>-1.4318102783045957E-5</v>
      </c>
    </row>
    <row r="416" spans="6:10" x14ac:dyDescent="0.3">
      <c r="F416" s="29">
        <v>44197</v>
      </c>
      <c r="G416" s="2">
        <v>1815.7294919999999</v>
      </c>
      <c r="H416" s="2">
        <f t="shared" si="12"/>
        <v>1.1080901696560838E-3</v>
      </c>
      <c r="I416" s="2">
        <v>14018.5</v>
      </c>
      <c r="J416" s="2">
        <f t="shared" si="13"/>
        <v>2.6284263414808589E-3</v>
      </c>
    </row>
    <row r="417" spans="6:10" x14ac:dyDescent="0.3">
      <c r="F417" s="29">
        <v>44200</v>
      </c>
      <c r="G417" s="2">
        <v>1818.7899170000001</v>
      </c>
      <c r="H417" s="2">
        <f t="shared" si="12"/>
        <v>1.6855071272919122E-3</v>
      </c>
      <c r="I417" s="2">
        <v>14132.900390999999</v>
      </c>
      <c r="J417" s="2">
        <f t="shared" si="13"/>
        <v>8.1606727538609137E-3</v>
      </c>
    </row>
    <row r="418" spans="6:10" x14ac:dyDescent="0.3">
      <c r="F418" s="29">
        <v>44201</v>
      </c>
      <c r="G418" s="2">
        <v>1796.179077</v>
      </c>
      <c r="H418" s="2">
        <f t="shared" si="12"/>
        <v>-1.2431804129030726E-2</v>
      </c>
      <c r="I418" s="2">
        <v>14199.5</v>
      </c>
      <c r="J418" s="2">
        <f t="shared" si="13"/>
        <v>4.7123808388554282E-3</v>
      </c>
    </row>
    <row r="419" spans="6:10" x14ac:dyDescent="0.3">
      <c r="F419" s="29">
        <v>44202</v>
      </c>
      <c r="G419" s="2">
        <v>1748.8101810000001</v>
      </c>
      <c r="H419" s="2">
        <f t="shared" si="12"/>
        <v>-2.6372034173294152E-2</v>
      </c>
      <c r="I419" s="2">
        <v>14146.25</v>
      </c>
      <c r="J419" s="2">
        <f t="shared" si="13"/>
        <v>-3.7501320469030598E-3</v>
      </c>
    </row>
    <row r="420" spans="6:10" x14ac:dyDescent="0.3">
      <c r="F420" s="29">
        <v>44203</v>
      </c>
      <c r="G420" s="2">
        <v>1745.978149</v>
      </c>
      <c r="H420" s="2">
        <f t="shared" si="12"/>
        <v>-1.6194050279262563E-3</v>
      </c>
      <c r="I420" s="2">
        <v>14137.349609000001</v>
      </c>
      <c r="J420" s="2">
        <f t="shared" si="13"/>
        <v>-6.2916963859674596E-4</v>
      </c>
    </row>
    <row r="421" spans="6:10" x14ac:dyDescent="0.3">
      <c r="F421" s="29">
        <v>44204</v>
      </c>
      <c r="G421" s="2">
        <v>1766.5792240000001</v>
      </c>
      <c r="H421" s="2">
        <f t="shared" si="12"/>
        <v>1.1799159692690998E-2</v>
      </c>
      <c r="I421" s="2">
        <v>14347.25</v>
      </c>
      <c r="J421" s="2">
        <f t="shared" si="13"/>
        <v>1.4847223617245357E-2</v>
      </c>
    </row>
    <row r="422" spans="6:10" x14ac:dyDescent="0.3">
      <c r="F422" s="29">
        <v>44207</v>
      </c>
      <c r="G422" s="2">
        <v>1733.279419</v>
      </c>
      <c r="H422" s="2">
        <f t="shared" si="12"/>
        <v>-1.8849879217191622E-2</v>
      </c>
      <c r="I422" s="2">
        <v>14484.75</v>
      </c>
      <c r="J422" s="2">
        <f t="shared" si="13"/>
        <v>9.5837181341372046E-3</v>
      </c>
    </row>
    <row r="423" spans="6:10" x14ac:dyDescent="0.3">
      <c r="F423" s="29">
        <v>44208</v>
      </c>
      <c r="G423" s="2">
        <v>1787.911255</v>
      </c>
      <c r="H423" s="2">
        <f t="shared" si="12"/>
        <v>3.1519347314190906E-2</v>
      </c>
      <c r="I423" s="2">
        <v>14563.450194999999</v>
      </c>
      <c r="J423" s="2">
        <f t="shared" si="13"/>
        <v>5.4333140026579293E-3</v>
      </c>
    </row>
    <row r="424" spans="6:10" x14ac:dyDescent="0.3">
      <c r="F424" s="29">
        <v>44209</v>
      </c>
      <c r="G424" s="2">
        <v>1771.2384030000001</v>
      </c>
      <c r="H424" s="2">
        <f t="shared" si="12"/>
        <v>-9.3253241475902676E-3</v>
      </c>
      <c r="I424" s="2">
        <v>14564.849609000001</v>
      </c>
      <c r="J424" s="2">
        <f t="shared" si="13"/>
        <v>9.6090828839569714E-5</v>
      </c>
    </row>
    <row r="425" spans="6:10" x14ac:dyDescent="0.3">
      <c r="F425" s="29">
        <v>44210</v>
      </c>
      <c r="G425" s="2">
        <v>1791.154419</v>
      </c>
      <c r="H425" s="2">
        <f t="shared" si="12"/>
        <v>1.1244119349641212E-2</v>
      </c>
      <c r="I425" s="2">
        <v>14595.599609000001</v>
      </c>
      <c r="J425" s="2">
        <f t="shared" si="13"/>
        <v>2.1112473403775327E-3</v>
      </c>
    </row>
    <row r="426" spans="6:10" x14ac:dyDescent="0.3">
      <c r="F426" s="29">
        <v>44211</v>
      </c>
      <c r="G426" s="2">
        <v>1770.0051269999999</v>
      </c>
      <c r="H426" s="2">
        <f t="shared" si="12"/>
        <v>-1.1807631868952813E-2</v>
      </c>
      <c r="I426" s="2">
        <v>14433.700194999999</v>
      </c>
      <c r="J426" s="2">
        <f t="shared" si="13"/>
        <v>-1.1092344154204547E-2</v>
      </c>
    </row>
    <row r="427" spans="6:10" x14ac:dyDescent="0.3">
      <c r="F427" s="29">
        <v>44214</v>
      </c>
      <c r="G427" s="2">
        <v>1812.4864500000001</v>
      </c>
      <c r="H427" s="2">
        <f t="shared" si="12"/>
        <v>2.4000677937019446E-2</v>
      </c>
      <c r="I427" s="2">
        <v>14281.299805000001</v>
      </c>
      <c r="J427" s="2">
        <f t="shared" si="13"/>
        <v>-1.0558650099493692E-2</v>
      </c>
    </row>
    <row r="428" spans="6:10" x14ac:dyDescent="0.3">
      <c r="F428" s="29">
        <v>44215</v>
      </c>
      <c r="G428" s="2">
        <v>1842.1319579999999</v>
      </c>
      <c r="H428" s="2">
        <f t="shared" si="12"/>
        <v>1.6356264622005772E-2</v>
      </c>
      <c r="I428" s="2">
        <v>14521.150390999999</v>
      </c>
      <c r="J428" s="2">
        <f t="shared" si="13"/>
        <v>1.6794730821071691E-2</v>
      </c>
    </row>
    <row r="429" spans="6:10" x14ac:dyDescent="0.3">
      <c r="F429" s="29">
        <v>44216</v>
      </c>
      <c r="G429" s="2">
        <v>1877.1217039999999</v>
      </c>
      <c r="H429" s="2">
        <f t="shared" si="12"/>
        <v>1.8994158289283622E-2</v>
      </c>
      <c r="I429" s="2">
        <v>14644.700194999999</v>
      </c>
      <c r="J429" s="2">
        <f t="shared" si="13"/>
        <v>8.5082655762985984E-3</v>
      </c>
    </row>
    <row r="430" spans="6:10" x14ac:dyDescent="0.3">
      <c r="F430" s="29">
        <v>44217</v>
      </c>
      <c r="G430" s="2">
        <v>1917.958496</v>
      </c>
      <c r="H430" s="2">
        <f t="shared" si="12"/>
        <v>2.1755004970098659E-2</v>
      </c>
      <c r="I430" s="2">
        <v>14590.349609000001</v>
      </c>
      <c r="J430" s="2">
        <f t="shared" si="13"/>
        <v>-3.7112802089697308E-3</v>
      </c>
    </row>
    <row r="431" spans="6:10" x14ac:dyDescent="0.3">
      <c r="F431" s="29">
        <v>44218</v>
      </c>
      <c r="G431" s="2">
        <v>1872.462524</v>
      </c>
      <c r="H431" s="2">
        <f t="shared" si="12"/>
        <v>-2.3721040937478108E-2</v>
      </c>
      <c r="I431" s="2">
        <v>14371.900390999999</v>
      </c>
      <c r="J431" s="2">
        <f t="shared" si="13"/>
        <v>-1.4972171596577235E-2</v>
      </c>
    </row>
    <row r="432" spans="6:10" x14ac:dyDescent="0.3">
      <c r="F432" s="29">
        <v>44221</v>
      </c>
      <c r="G432" s="2">
        <v>1773.248413</v>
      </c>
      <c r="H432" s="2">
        <f t="shared" si="12"/>
        <v>-5.2985899439021295E-2</v>
      </c>
      <c r="I432" s="2">
        <v>14238.900390999999</v>
      </c>
      <c r="J432" s="2">
        <f t="shared" si="13"/>
        <v>-9.2541693430666649E-3</v>
      </c>
    </row>
    <row r="433" spans="6:10" x14ac:dyDescent="0.3">
      <c r="F433" s="29">
        <v>44223</v>
      </c>
      <c r="G433" s="2">
        <v>1731.2238769999999</v>
      </c>
      <c r="H433" s="2">
        <f t="shared" si="12"/>
        <v>-2.3699181508868562E-2</v>
      </c>
      <c r="I433" s="2">
        <v>13967.5</v>
      </c>
      <c r="J433" s="2">
        <f t="shared" si="13"/>
        <v>-1.9060488067712281E-2</v>
      </c>
    </row>
    <row r="434" spans="6:10" x14ac:dyDescent="0.3">
      <c r="F434" s="29">
        <v>44224</v>
      </c>
      <c r="G434" s="2">
        <v>1714.368408</v>
      </c>
      <c r="H434" s="2">
        <f t="shared" si="12"/>
        <v>-9.7361578845644916E-3</v>
      </c>
      <c r="I434" s="2">
        <v>13817.549805000001</v>
      </c>
      <c r="J434" s="2">
        <f t="shared" si="13"/>
        <v>-1.0735650259531014E-2</v>
      </c>
    </row>
    <row r="435" spans="6:10" x14ac:dyDescent="0.3">
      <c r="F435" s="29">
        <v>44225</v>
      </c>
      <c r="G435" s="2">
        <v>1682.758789</v>
      </c>
      <c r="H435" s="2">
        <f t="shared" si="12"/>
        <v>-1.8438055001769531E-2</v>
      </c>
      <c r="I435" s="2">
        <v>13634.599609000001</v>
      </c>
      <c r="J435" s="2">
        <f t="shared" si="13"/>
        <v>-1.3240422403529E-2</v>
      </c>
    </row>
    <row r="436" spans="6:10" x14ac:dyDescent="0.3">
      <c r="F436" s="29">
        <v>44228</v>
      </c>
      <c r="G436" s="2">
        <v>1731.498047</v>
      </c>
      <c r="H436" s="2">
        <f t="shared" si="12"/>
        <v>2.8963900422688604E-2</v>
      </c>
      <c r="I436" s="2">
        <v>14281.200194999999</v>
      </c>
      <c r="J436" s="2">
        <f t="shared" si="13"/>
        <v>4.7423511107226576E-2</v>
      </c>
    </row>
    <row r="437" spans="6:10" x14ac:dyDescent="0.3">
      <c r="F437" s="29">
        <v>44229</v>
      </c>
      <c r="G437" s="2">
        <v>1759.362061</v>
      </c>
      <c r="H437" s="2">
        <f t="shared" si="12"/>
        <v>1.6092431665330083E-2</v>
      </c>
      <c r="I437" s="2">
        <v>14647.849609000001</v>
      </c>
      <c r="J437" s="2">
        <f t="shared" si="13"/>
        <v>2.5673571478142938E-2</v>
      </c>
    </row>
    <row r="438" spans="6:10" x14ac:dyDescent="0.3">
      <c r="F438" s="29">
        <v>44230</v>
      </c>
      <c r="G438" s="2">
        <v>1763.7928469999999</v>
      </c>
      <c r="H438" s="2">
        <f t="shared" si="12"/>
        <v>2.5184048799378415E-3</v>
      </c>
      <c r="I438" s="2">
        <v>14789.950194999999</v>
      </c>
      <c r="J438" s="2">
        <f t="shared" si="13"/>
        <v>9.7011226762383287E-3</v>
      </c>
    </row>
    <row r="439" spans="6:10" x14ac:dyDescent="0.3">
      <c r="F439" s="29">
        <v>44231</v>
      </c>
      <c r="G439" s="2">
        <v>1757.991577</v>
      </c>
      <c r="H439" s="2">
        <f t="shared" si="12"/>
        <v>-3.289088063752609E-3</v>
      </c>
      <c r="I439" s="2">
        <v>14895.650390999999</v>
      </c>
      <c r="J439" s="2">
        <f t="shared" si="13"/>
        <v>7.1467580760166162E-3</v>
      </c>
    </row>
    <row r="440" spans="6:10" x14ac:dyDescent="0.3">
      <c r="F440" s="29">
        <v>44232</v>
      </c>
      <c r="G440" s="2">
        <v>1757.4891359999999</v>
      </c>
      <c r="H440" s="2">
        <f t="shared" si="12"/>
        <v>-2.858039859653377E-4</v>
      </c>
      <c r="I440" s="2">
        <v>14924.25</v>
      </c>
      <c r="J440" s="2">
        <f t="shared" si="13"/>
        <v>1.919997331387474E-3</v>
      </c>
    </row>
    <row r="441" spans="6:10" x14ac:dyDescent="0.3">
      <c r="F441" s="29">
        <v>44235</v>
      </c>
      <c r="G441" s="2">
        <v>1782.795288</v>
      </c>
      <c r="H441" s="2">
        <f t="shared" si="12"/>
        <v>1.4399037514164248E-2</v>
      </c>
      <c r="I441" s="2">
        <v>15115.799805000001</v>
      </c>
      <c r="J441" s="2">
        <f t="shared" si="13"/>
        <v>1.2834802753907269E-2</v>
      </c>
    </row>
    <row r="442" spans="6:10" x14ac:dyDescent="0.3">
      <c r="F442" s="29">
        <v>44236</v>
      </c>
      <c r="G442" s="2">
        <v>1787.0889890000001</v>
      </c>
      <c r="H442" s="2">
        <f t="shared" si="12"/>
        <v>2.4084094393231623E-3</v>
      </c>
      <c r="I442" s="2">
        <v>15109.299805000001</v>
      </c>
      <c r="J442" s="2">
        <f t="shared" si="13"/>
        <v>-4.3001363367156604E-4</v>
      </c>
    </row>
    <row r="443" spans="6:10" x14ac:dyDescent="0.3">
      <c r="F443" s="29">
        <v>44237</v>
      </c>
      <c r="G443" s="2">
        <v>1803.670288</v>
      </c>
      <c r="H443" s="2">
        <f t="shared" si="12"/>
        <v>9.2783846255346959E-3</v>
      </c>
      <c r="I443" s="2">
        <v>15106.5</v>
      </c>
      <c r="J443" s="2">
        <f t="shared" si="13"/>
        <v>-1.853034247870337E-4</v>
      </c>
    </row>
    <row r="444" spans="6:10" x14ac:dyDescent="0.3">
      <c r="F444" s="29">
        <v>44238</v>
      </c>
      <c r="G444" s="2">
        <v>1878.0352780000001</v>
      </c>
      <c r="H444" s="2">
        <f t="shared" si="12"/>
        <v>4.1229813727463274E-2</v>
      </c>
      <c r="I444" s="2">
        <v>15173.299805000001</v>
      </c>
      <c r="J444" s="2">
        <f t="shared" si="13"/>
        <v>4.4219246681892269E-3</v>
      </c>
    </row>
    <row r="445" spans="6:10" x14ac:dyDescent="0.3">
      <c r="F445" s="29">
        <v>44239</v>
      </c>
      <c r="G445" s="2">
        <v>1865.1538089999999</v>
      </c>
      <c r="H445" s="2">
        <f t="shared" si="12"/>
        <v>-6.8590133267987267E-3</v>
      </c>
      <c r="I445" s="2">
        <v>15163.299805000001</v>
      </c>
      <c r="J445" s="2">
        <f t="shared" si="13"/>
        <v>-6.5905242290834705E-4</v>
      </c>
    </row>
    <row r="446" spans="6:10" x14ac:dyDescent="0.3">
      <c r="F446" s="29">
        <v>44242</v>
      </c>
      <c r="G446" s="2">
        <v>1856.931763</v>
      </c>
      <c r="H446" s="2">
        <f t="shared" si="12"/>
        <v>-4.4082401999908545E-3</v>
      </c>
      <c r="I446" s="2">
        <v>15314.700194999999</v>
      </c>
      <c r="J446" s="2">
        <f t="shared" si="13"/>
        <v>9.9846598001099712E-3</v>
      </c>
    </row>
    <row r="447" spans="6:10" x14ac:dyDescent="0.3">
      <c r="F447" s="29">
        <v>44243</v>
      </c>
      <c r="G447" s="2">
        <v>1881.5069579999999</v>
      </c>
      <c r="H447" s="2">
        <f t="shared" si="12"/>
        <v>1.3234301598835808E-2</v>
      </c>
      <c r="I447" s="2">
        <v>15313.450194999999</v>
      </c>
      <c r="J447" s="2">
        <f t="shared" si="13"/>
        <v>-8.1620925260300216E-5</v>
      </c>
    </row>
    <row r="448" spans="6:10" x14ac:dyDescent="0.3">
      <c r="F448" s="29">
        <v>44244</v>
      </c>
      <c r="G448" s="2">
        <v>1903.204346</v>
      </c>
      <c r="H448" s="2">
        <f t="shared" si="12"/>
        <v>1.1531920149295587E-2</v>
      </c>
      <c r="I448" s="2">
        <v>15208.900390999999</v>
      </c>
      <c r="J448" s="2">
        <f t="shared" si="13"/>
        <v>-6.8273186426751056E-3</v>
      </c>
    </row>
    <row r="449" spans="6:10" x14ac:dyDescent="0.3">
      <c r="F449" s="29">
        <v>44245</v>
      </c>
      <c r="G449" s="2">
        <v>1888.9982910000001</v>
      </c>
      <c r="H449" s="2">
        <f t="shared" si="12"/>
        <v>-7.4642825558154111E-3</v>
      </c>
      <c r="I449" s="2">
        <v>15118.950194999999</v>
      </c>
      <c r="J449" s="2">
        <f t="shared" si="13"/>
        <v>-5.9143129146423104E-3</v>
      </c>
    </row>
    <row r="450" spans="6:10" x14ac:dyDescent="0.3">
      <c r="F450" s="29">
        <v>44246</v>
      </c>
      <c r="G450" s="2">
        <v>1900.5092770000001</v>
      </c>
      <c r="H450" s="2">
        <f t="shared" si="12"/>
        <v>6.0936984722767028E-3</v>
      </c>
      <c r="I450" s="2">
        <v>14981.75</v>
      </c>
      <c r="J450" s="2">
        <f t="shared" si="13"/>
        <v>-9.0747170425479039E-3</v>
      </c>
    </row>
    <row r="451" spans="6:10" x14ac:dyDescent="0.3">
      <c r="F451" s="29">
        <v>44249</v>
      </c>
      <c r="G451" s="2">
        <v>1834.5491939999999</v>
      </c>
      <c r="H451" s="2">
        <f t="shared" si="12"/>
        <v>-3.4706530401219488E-2</v>
      </c>
      <c r="I451" s="2">
        <v>14675.700194999999</v>
      </c>
      <c r="J451" s="2">
        <f t="shared" si="13"/>
        <v>-2.0428174612445178E-2</v>
      </c>
    </row>
    <row r="452" spans="6:10" x14ac:dyDescent="0.3">
      <c r="F452" s="29">
        <v>44250</v>
      </c>
      <c r="G452" s="2">
        <v>1848.57251</v>
      </c>
      <c r="H452" s="2">
        <f t="shared" ref="H452:H515" si="14">(G452-G451)/G451</f>
        <v>7.6440119708231832E-3</v>
      </c>
      <c r="I452" s="2">
        <v>14707.799805000001</v>
      </c>
      <c r="J452" s="2">
        <f t="shared" ref="J452:J515" si="15">(I452-I451)/I451</f>
        <v>2.1872625887340924E-3</v>
      </c>
    </row>
    <row r="453" spans="6:10" x14ac:dyDescent="0.3">
      <c r="F453" s="29">
        <v>44251</v>
      </c>
      <c r="G453" s="2">
        <v>1882.8773189999999</v>
      </c>
      <c r="H453" s="2">
        <f t="shared" si="14"/>
        <v>1.8557459236478627E-2</v>
      </c>
      <c r="I453" s="2">
        <v>14982</v>
      </c>
      <c r="J453" s="2">
        <f t="shared" si="15"/>
        <v>1.8643182436218878E-2</v>
      </c>
    </row>
    <row r="454" spans="6:10" x14ac:dyDescent="0.3">
      <c r="F454" s="29">
        <v>44252</v>
      </c>
      <c r="G454" s="2">
        <v>1959.023682</v>
      </c>
      <c r="H454" s="2">
        <f t="shared" si="14"/>
        <v>4.0441489326793506E-2</v>
      </c>
      <c r="I454" s="2">
        <v>15097.349609000001</v>
      </c>
      <c r="J454" s="2">
        <f t="shared" si="15"/>
        <v>7.6992129889200895E-3</v>
      </c>
    </row>
    <row r="455" spans="6:10" x14ac:dyDescent="0.3">
      <c r="F455" s="29">
        <v>44253</v>
      </c>
      <c r="G455" s="2">
        <v>1905.533936</v>
      </c>
      <c r="H455" s="2">
        <f t="shared" si="14"/>
        <v>-2.7304287585432043E-2</v>
      </c>
      <c r="I455" s="2">
        <v>14529.150390999999</v>
      </c>
      <c r="J455" s="2">
        <f t="shared" si="15"/>
        <v>-3.7635693198843342E-2</v>
      </c>
    </row>
    <row r="456" spans="6:10" x14ac:dyDescent="0.3">
      <c r="F456" s="29">
        <v>44256</v>
      </c>
      <c r="G456" s="2">
        <v>1920.059692</v>
      </c>
      <c r="H456" s="2">
        <f t="shared" si="14"/>
        <v>7.6229322005630243E-3</v>
      </c>
      <c r="I456" s="2">
        <v>14761.549805000001</v>
      </c>
      <c r="J456" s="2">
        <f t="shared" si="15"/>
        <v>1.5995389114009023E-2</v>
      </c>
    </row>
    <row r="457" spans="6:10" x14ac:dyDescent="0.3">
      <c r="F457" s="29">
        <v>44257</v>
      </c>
      <c r="G457" s="2">
        <v>1923.9880370000001</v>
      </c>
      <c r="H457" s="2">
        <f t="shared" si="14"/>
        <v>2.0459494131185771E-3</v>
      </c>
      <c r="I457" s="2">
        <v>14919.099609000001</v>
      </c>
      <c r="J457" s="2">
        <f t="shared" si="15"/>
        <v>1.0672985294988151E-2</v>
      </c>
    </row>
    <row r="458" spans="6:10" x14ac:dyDescent="0.3">
      <c r="F458" s="29">
        <v>44258</v>
      </c>
      <c r="G458" s="2">
        <v>2011.7825929999999</v>
      </c>
      <c r="H458" s="2">
        <f t="shared" si="14"/>
        <v>4.5631549838997171E-2</v>
      </c>
      <c r="I458" s="2">
        <v>15245.599609000001</v>
      </c>
      <c r="J458" s="2">
        <f t="shared" si="15"/>
        <v>2.1884698712182182E-2</v>
      </c>
    </row>
    <row r="459" spans="6:10" x14ac:dyDescent="0.3">
      <c r="F459" s="29">
        <v>44259</v>
      </c>
      <c r="G459" s="2">
        <v>1987.8013920000001</v>
      </c>
      <c r="H459" s="2">
        <f t="shared" si="14"/>
        <v>-1.1920374042126841E-2</v>
      </c>
      <c r="I459" s="2">
        <v>15080.75</v>
      </c>
      <c r="J459" s="2">
        <f t="shared" si="15"/>
        <v>-1.0812930499806934E-2</v>
      </c>
    </row>
    <row r="460" spans="6:10" x14ac:dyDescent="0.3">
      <c r="F460" s="29">
        <v>44260</v>
      </c>
      <c r="G460" s="2">
        <v>1990.4049070000001</v>
      </c>
      <c r="H460" s="2">
        <f t="shared" si="14"/>
        <v>1.3097460392562275E-3</v>
      </c>
      <c r="I460" s="2">
        <v>14938.099609000001</v>
      </c>
      <c r="J460" s="2">
        <f t="shared" si="15"/>
        <v>-9.4591045538185582E-3</v>
      </c>
    </row>
    <row r="461" spans="6:10" x14ac:dyDescent="0.3">
      <c r="F461" s="29">
        <v>44263</v>
      </c>
      <c r="G461" s="2">
        <v>2001.7333980000001</v>
      </c>
      <c r="H461" s="2">
        <f t="shared" si="14"/>
        <v>5.6915509804859946E-3</v>
      </c>
      <c r="I461" s="2">
        <v>14956.200194999999</v>
      </c>
      <c r="J461" s="2">
        <f t="shared" si="15"/>
        <v>1.2117060719754006E-3</v>
      </c>
    </row>
    <row r="462" spans="6:10" x14ac:dyDescent="0.3">
      <c r="F462" s="29">
        <v>44264</v>
      </c>
      <c r="G462" s="2">
        <v>2001.6876219999999</v>
      </c>
      <c r="H462" s="2">
        <f t="shared" si="14"/>
        <v>-2.2868180171193762E-5</v>
      </c>
      <c r="I462" s="2">
        <v>15098.400390999999</v>
      </c>
      <c r="J462" s="2">
        <f t="shared" si="15"/>
        <v>9.5077756479576055E-3</v>
      </c>
    </row>
    <row r="463" spans="6:10" x14ac:dyDescent="0.3">
      <c r="F463" s="29">
        <v>44265</v>
      </c>
      <c r="G463" s="2">
        <v>1993.3740230000001</v>
      </c>
      <c r="H463" s="2">
        <f t="shared" si="14"/>
        <v>-4.153294904073619E-3</v>
      </c>
      <c r="I463" s="2">
        <v>15174.799805000001</v>
      </c>
      <c r="J463" s="2">
        <f t="shared" si="15"/>
        <v>5.0600998795569258E-3</v>
      </c>
    </row>
    <row r="464" spans="6:10" x14ac:dyDescent="0.3">
      <c r="F464" s="29">
        <v>44267</v>
      </c>
      <c r="G464" s="2">
        <v>1952.8570560000001</v>
      </c>
      <c r="H464" s="2">
        <f t="shared" si="14"/>
        <v>-2.0325822716914185E-2</v>
      </c>
      <c r="I464" s="2">
        <v>15030.950194999999</v>
      </c>
      <c r="J464" s="2">
        <f t="shared" si="15"/>
        <v>-9.4795062767552025E-3</v>
      </c>
    </row>
    <row r="465" spans="6:10" x14ac:dyDescent="0.3">
      <c r="F465" s="29">
        <v>44270</v>
      </c>
      <c r="G465" s="2">
        <v>1926.6374510000001</v>
      </c>
      <c r="H465" s="2">
        <f t="shared" si="14"/>
        <v>-1.3426279675433654E-2</v>
      </c>
      <c r="I465" s="2">
        <v>14929.5</v>
      </c>
      <c r="J465" s="2">
        <f t="shared" si="15"/>
        <v>-6.7494199424429297E-3</v>
      </c>
    </row>
    <row r="466" spans="6:10" x14ac:dyDescent="0.3">
      <c r="F466" s="29">
        <v>44271</v>
      </c>
      <c r="G466" s="2">
        <v>1919.0548100000001</v>
      </c>
      <c r="H466" s="2">
        <f t="shared" si="14"/>
        <v>-3.9356864967325742E-3</v>
      </c>
      <c r="I466" s="2">
        <v>14910.450194999999</v>
      </c>
      <c r="J466" s="2">
        <f t="shared" si="15"/>
        <v>-1.2759841253893675E-3</v>
      </c>
    </row>
    <row r="467" spans="6:10" x14ac:dyDescent="0.3">
      <c r="F467" s="29">
        <v>44272</v>
      </c>
      <c r="G467" s="2">
        <v>1877.7155760000001</v>
      </c>
      <c r="H467" s="2">
        <f t="shared" si="14"/>
        <v>-2.1541455608555565E-2</v>
      </c>
      <c r="I467" s="2">
        <v>14721.299805000001</v>
      </c>
      <c r="J467" s="2">
        <f t="shared" si="15"/>
        <v>-1.2685759821217718E-2</v>
      </c>
    </row>
    <row r="468" spans="6:10" x14ac:dyDescent="0.3">
      <c r="F468" s="29">
        <v>44273</v>
      </c>
      <c r="G468" s="2">
        <v>1835.462769</v>
      </c>
      <c r="H468" s="2">
        <f t="shared" si="14"/>
        <v>-2.2502240243439338E-2</v>
      </c>
      <c r="I468" s="2">
        <v>14557.849609000001</v>
      </c>
      <c r="J468" s="2">
        <f t="shared" si="15"/>
        <v>-1.1102973118208279E-2</v>
      </c>
    </row>
    <row r="469" spans="6:10" x14ac:dyDescent="0.3">
      <c r="F469" s="29">
        <v>44274</v>
      </c>
      <c r="G469" s="2">
        <v>1902.0623780000001</v>
      </c>
      <c r="H469" s="2">
        <f t="shared" si="14"/>
        <v>3.6284914150715795E-2</v>
      </c>
      <c r="I469" s="2">
        <v>14744</v>
      </c>
      <c r="J469" s="2">
        <f t="shared" si="15"/>
        <v>1.2786942852117164E-2</v>
      </c>
    </row>
    <row r="470" spans="6:10" x14ac:dyDescent="0.3">
      <c r="F470" s="29">
        <v>44277</v>
      </c>
      <c r="G470" s="2">
        <v>1884.15625</v>
      </c>
      <c r="H470" s="2">
        <f t="shared" si="14"/>
        <v>-9.4140592901207579E-3</v>
      </c>
      <c r="I470" s="2">
        <v>14736.400390999999</v>
      </c>
      <c r="J470" s="2">
        <f t="shared" si="15"/>
        <v>-5.1543739826375356E-4</v>
      </c>
    </row>
    <row r="471" spans="6:10" x14ac:dyDescent="0.3">
      <c r="F471" s="29">
        <v>44278</v>
      </c>
      <c r="G471" s="2">
        <v>1907.086914</v>
      </c>
      <c r="H471" s="2">
        <f t="shared" si="14"/>
        <v>1.2170256049624323E-2</v>
      </c>
      <c r="I471" s="2">
        <v>14814.75</v>
      </c>
      <c r="J471" s="2">
        <f t="shared" si="15"/>
        <v>5.3167399718489902E-3</v>
      </c>
    </row>
    <row r="472" spans="6:10" x14ac:dyDescent="0.3">
      <c r="F472" s="29">
        <v>44279</v>
      </c>
      <c r="G472" s="2">
        <v>1870.361206</v>
      </c>
      <c r="H472" s="2">
        <f t="shared" si="14"/>
        <v>-1.9257490432342164E-2</v>
      </c>
      <c r="I472" s="2">
        <v>14549.400390999999</v>
      </c>
      <c r="J472" s="2">
        <f t="shared" si="15"/>
        <v>-1.7911176968899292E-2</v>
      </c>
    </row>
    <row r="473" spans="6:10" x14ac:dyDescent="0.3">
      <c r="F473" s="29">
        <v>44280</v>
      </c>
      <c r="G473" s="2">
        <v>1819.3382570000001</v>
      </c>
      <c r="H473" s="2">
        <f t="shared" si="14"/>
        <v>-2.7279730159244932E-2</v>
      </c>
      <c r="I473" s="2">
        <v>14324.900390999999</v>
      </c>
      <c r="J473" s="2">
        <f t="shared" si="15"/>
        <v>-1.5430189146411265E-2</v>
      </c>
    </row>
    <row r="474" spans="6:10" x14ac:dyDescent="0.3">
      <c r="F474" s="29">
        <v>44281</v>
      </c>
      <c r="G474" s="2">
        <v>1822.2615969999999</v>
      </c>
      <c r="H474" s="2">
        <f t="shared" si="14"/>
        <v>1.6068149992186007E-3</v>
      </c>
      <c r="I474" s="2">
        <v>14507.299805000001</v>
      </c>
      <c r="J474" s="2">
        <f t="shared" si="15"/>
        <v>1.2733031924926936E-2</v>
      </c>
    </row>
    <row r="475" spans="6:10" x14ac:dyDescent="0.3">
      <c r="F475" s="29">
        <v>44285</v>
      </c>
      <c r="G475" s="2">
        <v>1853.9169919999999</v>
      </c>
      <c r="H475" s="2">
        <f t="shared" si="14"/>
        <v>1.7371487744742283E-2</v>
      </c>
      <c r="I475" s="2">
        <v>14845.099609000001</v>
      </c>
      <c r="J475" s="2">
        <f t="shared" si="15"/>
        <v>2.3284815819659018E-2</v>
      </c>
    </row>
    <row r="476" spans="6:10" x14ac:dyDescent="0.3">
      <c r="F476" s="29">
        <v>44286</v>
      </c>
      <c r="G476" s="2">
        <v>1829.9812010000001</v>
      </c>
      <c r="H476" s="2">
        <f t="shared" si="14"/>
        <v>-1.2910929185765767E-2</v>
      </c>
      <c r="I476" s="2">
        <v>14690.700194999999</v>
      </c>
      <c r="J476" s="2">
        <f t="shared" si="15"/>
        <v>-1.0400699090385022E-2</v>
      </c>
    </row>
    <row r="477" spans="6:10" x14ac:dyDescent="0.3">
      <c r="F477" s="29">
        <v>44287</v>
      </c>
      <c r="G477" s="2">
        <v>1847.1107179999999</v>
      </c>
      <c r="H477" s="2">
        <f t="shared" si="14"/>
        <v>9.3604879605535627E-3</v>
      </c>
      <c r="I477" s="2">
        <v>14867.349609000001</v>
      </c>
      <c r="J477" s="2">
        <f t="shared" si="15"/>
        <v>1.2024574162920037E-2</v>
      </c>
    </row>
    <row r="478" spans="6:10" x14ac:dyDescent="0.3">
      <c r="F478" s="29">
        <v>44291</v>
      </c>
      <c r="G478" s="2">
        <v>1820.388794</v>
      </c>
      <c r="H478" s="2">
        <f t="shared" si="14"/>
        <v>-1.4466877236754763E-2</v>
      </c>
      <c r="I478" s="2">
        <v>14637.799805000001</v>
      </c>
      <c r="J478" s="2">
        <f t="shared" si="15"/>
        <v>-1.5439860502173263E-2</v>
      </c>
    </row>
    <row r="479" spans="6:10" x14ac:dyDescent="0.3">
      <c r="F479" s="29">
        <v>44292</v>
      </c>
      <c r="G479" s="2">
        <v>1812.80603</v>
      </c>
      <c r="H479" s="2">
        <f t="shared" si="14"/>
        <v>-4.1654640069158748E-3</v>
      </c>
      <c r="I479" s="2">
        <v>14683.5</v>
      </c>
      <c r="J479" s="2">
        <f t="shared" si="15"/>
        <v>3.1220672238179608E-3</v>
      </c>
    </row>
    <row r="480" spans="6:10" x14ac:dyDescent="0.3">
      <c r="F480" s="29">
        <v>44293</v>
      </c>
      <c r="G480" s="2">
        <v>1829.752808</v>
      </c>
      <c r="H480" s="2">
        <f t="shared" si="14"/>
        <v>9.3483680656115172E-3</v>
      </c>
      <c r="I480" s="2">
        <v>14819.049805000001</v>
      </c>
      <c r="J480" s="2">
        <f t="shared" si="15"/>
        <v>9.2314369870943967E-3</v>
      </c>
    </row>
    <row r="481" spans="6:10" x14ac:dyDescent="0.3">
      <c r="F481" s="29">
        <v>44294</v>
      </c>
      <c r="G481" s="2">
        <v>1832.0367429999999</v>
      </c>
      <c r="H481" s="2">
        <f t="shared" si="14"/>
        <v>1.2482205191948138E-3</v>
      </c>
      <c r="I481" s="2">
        <v>14873.799805000001</v>
      </c>
      <c r="J481" s="2">
        <f t="shared" si="15"/>
        <v>3.6945688637558365E-3</v>
      </c>
    </row>
    <row r="482" spans="6:10" x14ac:dyDescent="0.3">
      <c r="F482" s="29">
        <v>44295</v>
      </c>
      <c r="G482" s="2">
        <v>1810.7504879999999</v>
      </c>
      <c r="H482" s="2">
        <f t="shared" si="14"/>
        <v>-1.1618901794045506E-2</v>
      </c>
      <c r="I482" s="2">
        <v>14834.849609000001</v>
      </c>
      <c r="J482" s="2">
        <f t="shared" si="15"/>
        <v>-2.6187118631855067E-3</v>
      </c>
    </row>
    <row r="483" spans="6:10" x14ac:dyDescent="0.3">
      <c r="F483" s="29">
        <v>44298</v>
      </c>
      <c r="G483" s="2">
        <v>1745.978149</v>
      </c>
      <c r="H483" s="2">
        <f t="shared" si="14"/>
        <v>-3.5770990773854136E-2</v>
      </c>
      <c r="I483" s="2">
        <v>14310.799805000001</v>
      </c>
      <c r="J483" s="2">
        <f t="shared" si="15"/>
        <v>-3.532558925855709E-2</v>
      </c>
    </row>
    <row r="484" spans="6:10" x14ac:dyDescent="0.3">
      <c r="F484" s="29">
        <v>44299</v>
      </c>
      <c r="G484" s="2">
        <v>1764.843384</v>
      </c>
      <c r="H484" s="2">
        <f t="shared" si="14"/>
        <v>1.0804966265359593E-2</v>
      </c>
      <c r="I484" s="2">
        <v>14504.799805000001</v>
      </c>
      <c r="J484" s="2">
        <f t="shared" si="15"/>
        <v>1.3556195505734E-2</v>
      </c>
    </row>
    <row r="485" spans="6:10" x14ac:dyDescent="0.3">
      <c r="F485" s="29">
        <v>44301</v>
      </c>
      <c r="G485" s="2">
        <v>1776.263062</v>
      </c>
      <c r="H485" s="2">
        <f t="shared" si="14"/>
        <v>6.4706466894061667E-3</v>
      </c>
      <c r="I485" s="2">
        <v>14581.450194999999</v>
      </c>
      <c r="J485" s="2">
        <f t="shared" si="15"/>
        <v>5.2844845175716564E-3</v>
      </c>
    </row>
    <row r="486" spans="6:10" x14ac:dyDescent="0.3">
      <c r="F486" s="29">
        <v>44302</v>
      </c>
      <c r="G486" s="2">
        <v>1765.1175539999999</v>
      </c>
      <c r="H486" s="2">
        <f t="shared" si="14"/>
        <v>-6.2746944630209644E-3</v>
      </c>
      <c r="I486" s="2">
        <v>14617.849609000001</v>
      </c>
      <c r="J486" s="2">
        <f t="shared" si="15"/>
        <v>2.496282160774568E-3</v>
      </c>
    </row>
    <row r="487" spans="6:10" x14ac:dyDescent="0.3">
      <c r="F487" s="29">
        <v>44305</v>
      </c>
      <c r="G487" s="2">
        <v>1737.3447269999999</v>
      </c>
      <c r="H487" s="2">
        <f t="shared" si="14"/>
        <v>-1.5734264801266606E-2</v>
      </c>
      <c r="I487" s="2">
        <v>14359.450194999999</v>
      </c>
      <c r="J487" s="2">
        <f t="shared" si="15"/>
        <v>-1.7676978550997577E-2</v>
      </c>
    </row>
    <row r="488" spans="6:10" x14ac:dyDescent="0.3">
      <c r="F488" s="29">
        <v>44306</v>
      </c>
      <c r="G488" s="2">
        <v>1736.842529</v>
      </c>
      <c r="H488" s="2">
        <f t="shared" si="14"/>
        <v>-2.8906065226737672E-4</v>
      </c>
      <c r="I488" s="2">
        <v>14296.400390999999</v>
      </c>
      <c r="J488" s="2">
        <f t="shared" si="15"/>
        <v>-4.3908229872167623E-3</v>
      </c>
    </row>
    <row r="489" spans="6:10" x14ac:dyDescent="0.3">
      <c r="F489" s="29">
        <v>44308</v>
      </c>
      <c r="G489" s="2">
        <v>1741.638672</v>
      </c>
      <c r="H489" s="2">
        <f t="shared" si="14"/>
        <v>2.7614149929651045E-3</v>
      </c>
      <c r="I489" s="2">
        <v>14406.150390999999</v>
      </c>
      <c r="J489" s="2">
        <f t="shared" si="15"/>
        <v>7.6767575752208807E-3</v>
      </c>
    </row>
    <row r="490" spans="6:10" x14ac:dyDescent="0.3">
      <c r="F490" s="29">
        <v>44309</v>
      </c>
      <c r="G490" s="2">
        <v>1739.765991</v>
      </c>
      <c r="H490" s="2">
        <f t="shared" si="14"/>
        <v>-1.0752408235455493E-3</v>
      </c>
      <c r="I490" s="2">
        <v>14341.349609000001</v>
      </c>
      <c r="J490" s="2">
        <f t="shared" si="15"/>
        <v>-4.4981331057380629E-3</v>
      </c>
    </row>
    <row r="491" spans="6:10" x14ac:dyDescent="0.3">
      <c r="F491" s="29">
        <v>44312</v>
      </c>
      <c r="G491" s="2">
        <v>1770.3706050000001</v>
      </c>
      <c r="H491" s="2">
        <f t="shared" si="14"/>
        <v>1.7591224428067397E-2</v>
      </c>
      <c r="I491" s="2">
        <v>14485</v>
      </c>
      <c r="J491" s="2">
        <f t="shared" si="15"/>
        <v>1.0016518313579815E-2</v>
      </c>
    </row>
    <row r="492" spans="6:10" x14ac:dyDescent="0.3">
      <c r="F492" s="29">
        <v>44313</v>
      </c>
      <c r="G492" s="2">
        <v>1816.7801509999999</v>
      </c>
      <c r="H492" s="2">
        <f t="shared" si="14"/>
        <v>2.6214593638714343E-2</v>
      </c>
      <c r="I492" s="2">
        <v>14653.049805000001</v>
      </c>
      <c r="J492" s="2">
        <f t="shared" si="15"/>
        <v>1.1601643424232002E-2</v>
      </c>
    </row>
    <row r="493" spans="6:10" x14ac:dyDescent="0.3">
      <c r="F493" s="29">
        <v>44314</v>
      </c>
      <c r="G493" s="2">
        <v>1824.682495</v>
      </c>
      <c r="H493" s="2">
        <f t="shared" si="14"/>
        <v>4.3496424130627159E-3</v>
      </c>
      <c r="I493" s="2">
        <v>14864.549805000001</v>
      </c>
      <c r="J493" s="2">
        <f t="shared" si="15"/>
        <v>1.4433855259799275E-2</v>
      </c>
    </row>
    <row r="494" spans="6:10" x14ac:dyDescent="0.3">
      <c r="F494" s="29">
        <v>44315</v>
      </c>
      <c r="G494" s="2">
        <v>1849.1207280000001</v>
      </c>
      <c r="H494" s="2">
        <f t="shared" si="14"/>
        <v>1.3393142679324099E-2</v>
      </c>
      <c r="I494" s="2">
        <v>14894.900390999999</v>
      </c>
      <c r="J494" s="2">
        <f t="shared" si="15"/>
        <v>2.041809970577757E-3</v>
      </c>
    </row>
    <row r="495" spans="6:10" x14ac:dyDescent="0.3">
      <c r="F495" s="29">
        <v>44316</v>
      </c>
      <c r="G495" s="2">
        <v>1822.1245120000001</v>
      </c>
      <c r="H495" s="2">
        <f t="shared" si="14"/>
        <v>-1.4599488065443395E-2</v>
      </c>
      <c r="I495" s="2">
        <v>14631.099609000001</v>
      </c>
      <c r="J495" s="2">
        <f t="shared" si="15"/>
        <v>-1.7710812095084284E-2</v>
      </c>
    </row>
    <row r="496" spans="6:10" x14ac:dyDescent="0.3">
      <c r="F496" s="29">
        <v>44319</v>
      </c>
      <c r="G496" s="2">
        <v>1789.7384030000001</v>
      </c>
      <c r="H496" s="2">
        <f t="shared" si="14"/>
        <v>-1.7773817753240363E-2</v>
      </c>
      <c r="I496" s="2">
        <v>14634.150390999999</v>
      </c>
      <c r="J496" s="2">
        <f t="shared" si="15"/>
        <v>2.0851351446762162E-4</v>
      </c>
    </row>
    <row r="497" spans="6:10" x14ac:dyDescent="0.3">
      <c r="F497" s="29">
        <v>44320</v>
      </c>
      <c r="G497" s="2">
        <v>1750.9570309999999</v>
      </c>
      <c r="H497" s="2">
        <f t="shared" si="14"/>
        <v>-2.1668737696522538E-2</v>
      </c>
      <c r="I497" s="2">
        <v>14496.5</v>
      </c>
      <c r="J497" s="2">
        <f t="shared" si="15"/>
        <v>-9.4061074488242368E-3</v>
      </c>
    </row>
    <row r="498" spans="6:10" x14ac:dyDescent="0.3">
      <c r="F498" s="29">
        <v>44321</v>
      </c>
      <c r="G498" s="2">
        <v>1754.154663</v>
      </c>
      <c r="H498" s="2">
        <f t="shared" si="14"/>
        <v>1.8262195721467209E-3</v>
      </c>
      <c r="I498" s="2">
        <v>14617.849609000001</v>
      </c>
      <c r="J498" s="2">
        <f t="shared" si="15"/>
        <v>8.3709591280654496E-3</v>
      </c>
    </row>
    <row r="499" spans="6:10" x14ac:dyDescent="0.3">
      <c r="F499" s="29">
        <v>44322</v>
      </c>
      <c r="G499" s="2">
        <v>1764.1125489999999</v>
      </c>
      <c r="H499" s="2">
        <f t="shared" si="14"/>
        <v>5.6767434537212851E-3</v>
      </c>
      <c r="I499" s="2">
        <v>14724.799805000001</v>
      </c>
      <c r="J499" s="2">
        <f t="shared" si="15"/>
        <v>7.3164110221897527E-3</v>
      </c>
    </row>
    <row r="500" spans="6:10" x14ac:dyDescent="0.3">
      <c r="F500" s="29">
        <v>44323</v>
      </c>
      <c r="G500" s="2">
        <v>1764.7978519999999</v>
      </c>
      <c r="H500" s="2">
        <f t="shared" si="14"/>
        <v>3.8846897857421016E-4</v>
      </c>
      <c r="I500" s="2">
        <v>14823.150390999999</v>
      </c>
      <c r="J500" s="2">
        <f t="shared" si="15"/>
        <v>6.6792477522582289E-3</v>
      </c>
    </row>
    <row r="501" spans="6:10" x14ac:dyDescent="0.3">
      <c r="F501" s="29">
        <v>44326</v>
      </c>
      <c r="G501" s="2">
        <v>1759.7274170000001</v>
      </c>
      <c r="H501" s="2">
        <f t="shared" si="14"/>
        <v>-2.8730967653058212E-3</v>
      </c>
      <c r="I501" s="2">
        <v>14942.349609000001</v>
      </c>
      <c r="J501" s="2">
        <f t="shared" si="15"/>
        <v>8.0414226973217762E-3</v>
      </c>
    </row>
    <row r="502" spans="6:10" x14ac:dyDescent="0.3">
      <c r="F502" s="29">
        <v>44327</v>
      </c>
      <c r="G502" s="2">
        <v>1766.0767820000001</v>
      </c>
      <c r="H502" s="2">
        <f t="shared" si="14"/>
        <v>3.608152568779369E-3</v>
      </c>
      <c r="I502" s="2">
        <v>14850.75</v>
      </c>
      <c r="J502" s="2">
        <f t="shared" si="15"/>
        <v>-6.1302011662763512E-3</v>
      </c>
    </row>
    <row r="503" spans="6:10" x14ac:dyDescent="0.3">
      <c r="F503" s="29">
        <v>44328</v>
      </c>
      <c r="G503" s="2">
        <v>1747.8051760000001</v>
      </c>
      <c r="H503" s="2">
        <f t="shared" si="14"/>
        <v>-1.0345872946309998E-2</v>
      </c>
      <c r="I503" s="2">
        <v>14696.5</v>
      </c>
      <c r="J503" s="2">
        <f t="shared" si="15"/>
        <v>-1.0386680807366631E-2</v>
      </c>
    </row>
    <row r="504" spans="6:10" x14ac:dyDescent="0.3">
      <c r="F504" s="29">
        <v>44330</v>
      </c>
      <c r="G504" s="2">
        <v>1769.868164</v>
      </c>
      <c r="H504" s="2">
        <f t="shared" si="14"/>
        <v>1.2623253611419619E-2</v>
      </c>
      <c r="I504" s="2">
        <v>14677.799805000001</v>
      </c>
      <c r="J504" s="2">
        <f t="shared" si="15"/>
        <v>-1.2724250671928309E-3</v>
      </c>
    </row>
    <row r="505" spans="6:10" x14ac:dyDescent="0.3">
      <c r="F505" s="29">
        <v>44333</v>
      </c>
      <c r="G505" s="2">
        <v>1790.9259030000001</v>
      </c>
      <c r="H505" s="2">
        <f t="shared" si="14"/>
        <v>1.1897913883262598E-2</v>
      </c>
      <c r="I505" s="2">
        <v>14923.150390999999</v>
      </c>
      <c r="J505" s="2">
        <f t="shared" si="15"/>
        <v>1.6715760485874719E-2</v>
      </c>
    </row>
    <row r="506" spans="6:10" x14ac:dyDescent="0.3">
      <c r="F506" s="29">
        <v>44334</v>
      </c>
      <c r="G506" s="2">
        <v>1816.1405030000001</v>
      </c>
      <c r="H506" s="2">
        <f t="shared" si="14"/>
        <v>1.4079086107226859E-2</v>
      </c>
      <c r="I506" s="2">
        <v>15108.099609000001</v>
      </c>
      <c r="J506" s="2">
        <f t="shared" si="15"/>
        <v>1.2393443284706328E-2</v>
      </c>
    </row>
    <row r="507" spans="6:10" x14ac:dyDescent="0.3">
      <c r="F507" s="29">
        <v>44335</v>
      </c>
      <c r="G507" s="2">
        <v>1824.4541019999999</v>
      </c>
      <c r="H507" s="2">
        <f t="shared" si="14"/>
        <v>4.5776188495697239E-3</v>
      </c>
      <c r="I507" s="2">
        <v>15030.150390999999</v>
      </c>
      <c r="J507" s="2">
        <f t="shared" si="15"/>
        <v>-5.1594323586248176E-3</v>
      </c>
    </row>
    <row r="508" spans="6:10" x14ac:dyDescent="0.3">
      <c r="F508" s="29">
        <v>44336</v>
      </c>
      <c r="G508" s="2">
        <v>1813.8110349999999</v>
      </c>
      <c r="H508" s="2">
        <f t="shared" si="14"/>
        <v>-5.8335624822421399E-3</v>
      </c>
      <c r="I508" s="2">
        <v>14906.049805000001</v>
      </c>
      <c r="J508" s="2">
        <f t="shared" si="15"/>
        <v>-8.2567760648828668E-3</v>
      </c>
    </row>
    <row r="509" spans="6:10" x14ac:dyDescent="0.3">
      <c r="F509" s="29">
        <v>44337</v>
      </c>
      <c r="G509" s="2">
        <v>1829.4788820000001</v>
      </c>
      <c r="H509" s="2">
        <f t="shared" si="14"/>
        <v>8.638081199015402E-3</v>
      </c>
      <c r="I509" s="2">
        <v>15175.299805000001</v>
      </c>
      <c r="J509" s="2">
        <f t="shared" si="15"/>
        <v>1.8063135674595984E-2</v>
      </c>
    </row>
    <row r="510" spans="6:10" x14ac:dyDescent="0.3">
      <c r="F510" s="29">
        <v>44340</v>
      </c>
      <c r="G510" s="2">
        <v>1814.039307</v>
      </c>
      <c r="H510" s="2">
        <f t="shared" si="14"/>
        <v>-8.4393294461652616E-3</v>
      </c>
      <c r="I510" s="2">
        <v>15197.700194999999</v>
      </c>
      <c r="J510" s="2">
        <f t="shared" si="15"/>
        <v>1.4761085637740308E-3</v>
      </c>
    </row>
    <row r="511" spans="6:10" x14ac:dyDescent="0.3">
      <c r="F511" s="29">
        <v>44341</v>
      </c>
      <c r="G511" s="2">
        <v>1793.484009</v>
      </c>
      <c r="H511" s="2">
        <f t="shared" si="14"/>
        <v>-1.1331230762575749E-2</v>
      </c>
      <c r="I511" s="2">
        <v>15208.450194999999</v>
      </c>
      <c r="J511" s="2">
        <f t="shared" si="15"/>
        <v>7.0734386532619712E-4</v>
      </c>
    </row>
    <row r="512" spans="6:10" x14ac:dyDescent="0.3">
      <c r="F512" s="29">
        <v>44342</v>
      </c>
      <c r="G512" s="2">
        <v>1799.7875979999999</v>
      </c>
      <c r="H512" s="2">
        <f t="shared" si="14"/>
        <v>3.5147171473887805E-3</v>
      </c>
      <c r="I512" s="2">
        <v>15301.450194999999</v>
      </c>
      <c r="J512" s="2">
        <f t="shared" si="15"/>
        <v>6.1150215049903716E-3</v>
      </c>
    </row>
    <row r="513" spans="6:10" x14ac:dyDescent="0.3">
      <c r="F513" s="29">
        <v>44343</v>
      </c>
      <c r="G513" s="2">
        <v>1805.3149410000001</v>
      </c>
      <c r="H513" s="2">
        <f t="shared" si="14"/>
        <v>3.0711085053271941E-3</v>
      </c>
      <c r="I513" s="2">
        <v>15337.849609000001</v>
      </c>
      <c r="J513" s="2">
        <f t="shared" si="15"/>
        <v>2.3788211925099396E-3</v>
      </c>
    </row>
    <row r="514" spans="6:10" x14ac:dyDescent="0.3">
      <c r="F514" s="29">
        <v>44344</v>
      </c>
      <c r="G514" s="2">
        <v>1913.7561040000001</v>
      </c>
      <c r="H514" s="2">
        <f t="shared" si="14"/>
        <v>6.0067725878306992E-2</v>
      </c>
      <c r="I514" s="2">
        <v>15435.650390999999</v>
      </c>
      <c r="J514" s="2">
        <f t="shared" si="15"/>
        <v>6.3764337565684909E-3</v>
      </c>
    </row>
    <row r="515" spans="6:10" x14ac:dyDescent="0.3">
      <c r="F515" s="29">
        <v>44347</v>
      </c>
      <c r="G515" s="2">
        <v>1973.5952150000001</v>
      </c>
      <c r="H515" s="2">
        <f t="shared" si="14"/>
        <v>3.1267887728707151E-2</v>
      </c>
      <c r="I515" s="2">
        <v>15582.799805000001</v>
      </c>
      <c r="J515" s="2">
        <f t="shared" si="15"/>
        <v>9.5330880314443475E-3</v>
      </c>
    </row>
    <row r="516" spans="6:10" x14ac:dyDescent="0.3">
      <c r="F516" s="29">
        <v>44348</v>
      </c>
      <c r="G516" s="2">
        <v>1981.4520259999999</v>
      </c>
      <c r="H516" s="2">
        <f t="shared" ref="H516:H579" si="16">(G516-G515)/G515</f>
        <v>3.9809637459016032E-3</v>
      </c>
      <c r="I516" s="2">
        <v>15574.849609000001</v>
      </c>
      <c r="J516" s="2">
        <f t="shared" ref="J516:J579" si="17">(I516-I515)/I515</f>
        <v>-5.1019047279609057E-4</v>
      </c>
    </row>
    <row r="517" spans="6:10" x14ac:dyDescent="0.3">
      <c r="F517" s="29">
        <v>44349</v>
      </c>
      <c r="G517" s="2">
        <v>2011.0061040000001</v>
      </c>
      <c r="H517" s="2">
        <f t="shared" si="16"/>
        <v>1.4915363890823829E-2</v>
      </c>
      <c r="I517" s="2">
        <v>15576.200194999999</v>
      </c>
      <c r="J517" s="2">
        <f t="shared" si="17"/>
        <v>8.6715829295598107E-5</v>
      </c>
    </row>
    <row r="518" spans="6:10" x14ac:dyDescent="0.3">
      <c r="F518" s="29">
        <v>44350</v>
      </c>
      <c r="G518" s="2">
        <v>2018.6801760000001</v>
      </c>
      <c r="H518" s="2">
        <f t="shared" si="16"/>
        <v>3.8160361546073275E-3</v>
      </c>
      <c r="I518" s="2">
        <v>15690.349609000001</v>
      </c>
      <c r="J518" s="2">
        <f t="shared" si="17"/>
        <v>7.3284506215221604E-3</v>
      </c>
    </row>
    <row r="519" spans="6:10" x14ac:dyDescent="0.3">
      <c r="F519" s="29">
        <v>44351</v>
      </c>
      <c r="G519" s="2">
        <v>2001.1851810000001</v>
      </c>
      <c r="H519" s="2">
        <f t="shared" si="16"/>
        <v>-8.6665511496061848E-3</v>
      </c>
      <c r="I519" s="2">
        <v>15670.25</v>
      </c>
      <c r="J519" s="2">
        <f t="shared" si="17"/>
        <v>-1.2810172813785886E-3</v>
      </c>
    </row>
    <row r="520" spans="6:10" x14ac:dyDescent="0.3">
      <c r="F520" s="29">
        <v>44354</v>
      </c>
      <c r="G520" s="2">
        <v>2034.895996</v>
      </c>
      <c r="H520" s="2">
        <f t="shared" si="16"/>
        <v>1.684542506114026E-2</v>
      </c>
      <c r="I520" s="2">
        <v>15751.650390999999</v>
      </c>
      <c r="J520" s="2">
        <f t="shared" si="17"/>
        <v>5.1945815159298173E-3</v>
      </c>
    </row>
    <row r="521" spans="6:10" x14ac:dyDescent="0.3">
      <c r="F521" s="29">
        <v>44355</v>
      </c>
      <c r="G521" s="2">
        <v>2023.202393</v>
      </c>
      <c r="H521" s="2">
        <f t="shared" si="16"/>
        <v>-5.7465359521990719E-3</v>
      </c>
      <c r="I521" s="2">
        <v>15740.099609000001</v>
      </c>
      <c r="J521" s="2">
        <f t="shared" si="17"/>
        <v>-7.3330614337391536E-4</v>
      </c>
    </row>
    <row r="522" spans="6:10" x14ac:dyDescent="0.3">
      <c r="F522" s="29">
        <v>44356</v>
      </c>
      <c r="G522" s="2">
        <v>1987.02478</v>
      </c>
      <c r="H522" s="2">
        <f t="shared" si="16"/>
        <v>-1.7881361313712159E-2</v>
      </c>
      <c r="I522" s="2">
        <v>15635.349609000001</v>
      </c>
      <c r="J522" s="2">
        <f t="shared" si="17"/>
        <v>-6.6549769443711273E-3</v>
      </c>
    </row>
    <row r="523" spans="6:10" x14ac:dyDescent="0.3">
      <c r="F523" s="29">
        <v>44357</v>
      </c>
      <c r="G523" s="2">
        <v>1994.333374</v>
      </c>
      <c r="H523" s="2">
        <f t="shared" si="16"/>
        <v>3.6781594641210687E-3</v>
      </c>
      <c r="I523" s="2">
        <v>15737.75</v>
      </c>
      <c r="J523" s="2">
        <f t="shared" si="17"/>
        <v>6.5492869402201045E-3</v>
      </c>
    </row>
    <row r="524" spans="6:10" x14ac:dyDescent="0.3">
      <c r="F524" s="29">
        <v>44358</v>
      </c>
      <c r="G524" s="2">
        <v>2028.9263920000001</v>
      </c>
      <c r="H524" s="2">
        <f t="shared" si="16"/>
        <v>1.7345654668866825E-2</v>
      </c>
      <c r="I524" s="2">
        <v>15799.349609000001</v>
      </c>
      <c r="J524" s="2">
        <f t="shared" si="17"/>
        <v>3.9141306095217413E-3</v>
      </c>
    </row>
    <row r="525" spans="6:10" x14ac:dyDescent="0.3">
      <c r="F525" s="29">
        <v>44361</v>
      </c>
      <c r="G525" s="2">
        <v>2058.0334469999998</v>
      </c>
      <c r="H525" s="2">
        <f t="shared" si="16"/>
        <v>1.4346037941429527E-2</v>
      </c>
      <c r="I525" s="2">
        <v>15811.849609000001</v>
      </c>
      <c r="J525" s="2">
        <f t="shared" si="17"/>
        <v>7.9117180829263076E-4</v>
      </c>
    </row>
    <row r="526" spans="6:10" x14ac:dyDescent="0.3">
      <c r="F526" s="29">
        <v>44362</v>
      </c>
      <c r="G526" s="2">
        <v>2062.70874</v>
      </c>
      <c r="H526" s="2">
        <f t="shared" si="16"/>
        <v>2.2717283855689632E-3</v>
      </c>
      <c r="I526" s="2">
        <v>15869.25</v>
      </c>
      <c r="J526" s="2">
        <f t="shared" si="17"/>
        <v>3.6302135689000796E-3</v>
      </c>
    </row>
    <row r="527" spans="6:10" x14ac:dyDescent="0.3">
      <c r="F527" s="29">
        <v>44363</v>
      </c>
      <c r="G527" s="2">
        <v>2027.505371</v>
      </c>
      <c r="H527" s="2">
        <f t="shared" si="16"/>
        <v>-1.7066572859918198E-2</v>
      </c>
      <c r="I527" s="2">
        <v>15767.549805000001</v>
      </c>
      <c r="J527" s="2">
        <f t="shared" si="17"/>
        <v>-6.4086327331158962E-3</v>
      </c>
    </row>
    <row r="528" spans="6:10" x14ac:dyDescent="0.3">
      <c r="F528" s="29">
        <v>44364</v>
      </c>
      <c r="G528" s="2">
        <v>2031.2182620000001</v>
      </c>
      <c r="H528" s="2">
        <f t="shared" si="16"/>
        <v>1.8312607468797314E-3</v>
      </c>
      <c r="I528" s="2">
        <v>15691.400390999999</v>
      </c>
      <c r="J528" s="2">
        <f t="shared" si="17"/>
        <v>-4.8295020432314621E-3</v>
      </c>
    </row>
    <row r="529" spans="6:10" x14ac:dyDescent="0.3">
      <c r="F529" s="29">
        <v>44365</v>
      </c>
      <c r="G529" s="2">
        <v>2040.3857419999999</v>
      </c>
      <c r="H529" s="2">
        <f t="shared" si="16"/>
        <v>4.5132914426307185E-3</v>
      </c>
      <c r="I529" s="2">
        <v>15683.349609000001</v>
      </c>
      <c r="J529" s="2">
        <f t="shared" si="17"/>
        <v>-5.1306969418842073E-4</v>
      </c>
    </row>
    <row r="530" spans="6:10" x14ac:dyDescent="0.3">
      <c r="F530" s="29">
        <v>44368</v>
      </c>
      <c r="G530" s="2">
        <v>2051.0202640000002</v>
      </c>
      <c r="H530" s="2">
        <f t="shared" si="16"/>
        <v>5.2120154444797572E-3</v>
      </c>
      <c r="I530" s="2">
        <v>15746.5</v>
      </c>
      <c r="J530" s="2">
        <f t="shared" si="17"/>
        <v>4.0265882336615079E-3</v>
      </c>
    </row>
    <row r="531" spans="6:10" x14ac:dyDescent="0.3">
      <c r="F531" s="29">
        <v>44369</v>
      </c>
      <c r="G531" s="2">
        <v>2040.4774170000001</v>
      </c>
      <c r="H531" s="2">
        <f t="shared" si="16"/>
        <v>-5.140293923492978E-3</v>
      </c>
      <c r="I531" s="2">
        <v>15772.75</v>
      </c>
      <c r="J531" s="2">
        <f t="shared" si="17"/>
        <v>1.6670371193598578E-3</v>
      </c>
    </row>
    <row r="532" spans="6:10" x14ac:dyDescent="0.3">
      <c r="F532" s="29">
        <v>44370</v>
      </c>
      <c r="G532" s="2">
        <v>2021.775635</v>
      </c>
      <c r="H532" s="2">
        <f t="shared" si="16"/>
        <v>-9.1653952375009753E-3</v>
      </c>
      <c r="I532" s="2">
        <v>15686.950194999999</v>
      </c>
      <c r="J532" s="2">
        <f t="shared" si="17"/>
        <v>-5.4397492510818062E-3</v>
      </c>
    </row>
    <row r="533" spans="6:10" x14ac:dyDescent="0.3">
      <c r="F533" s="29">
        <v>44371</v>
      </c>
      <c r="G533" s="2">
        <v>1974.241577</v>
      </c>
      <c r="H533" s="2">
        <f t="shared" si="16"/>
        <v>-2.3511045032452358E-2</v>
      </c>
      <c r="I533" s="2">
        <v>15790.450194999999</v>
      </c>
      <c r="J533" s="2">
        <f t="shared" si="17"/>
        <v>6.5978407984612084E-3</v>
      </c>
    </row>
    <row r="534" spans="6:10" x14ac:dyDescent="0.3">
      <c r="F534" s="29">
        <v>44372</v>
      </c>
      <c r="G534" s="2">
        <v>1929.2745359999999</v>
      </c>
      <c r="H534" s="2">
        <f t="shared" si="16"/>
        <v>-2.2776868608111636E-2</v>
      </c>
      <c r="I534" s="2">
        <v>15860.349609000001</v>
      </c>
      <c r="J534" s="2">
        <f t="shared" si="17"/>
        <v>4.4266891150535267E-3</v>
      </c>
    </row>
    <row r="535" spans="6:10" x14ac:dyDescent="0.3">
      <c r="F535" s="29">
        <v>44375</v>
      </c>
      <c r="G535" s="2">
        <v>1912.3603519999999</v>
      </c>
      <c r="H535" s="2">
        <f t="shared" si="16"/>
        <v>-8.7671213631775099E-3</v>
      </c>
      <c r="I535" s="2">
        <v>15814.700194999999</v>
      </c>
      <c r="J535" s="2">
        <f t="shared" si="17"/>
        <v>-2.8782098204252352E-3</v>
      </c>
    </row>
    <row r="536" spans="6:10" x14ac:dyDescent="0.3">
      <c r="F536" s="29">
        <v>44376</v>
      </c>
      <c r="G536" s="2">
        <v>1914.0104980000001</v>
      </c>
      <c r="H536" s="2">
        <f t="shared" si="16"/>
        <v>8.6288444448997712E-4</v>
      </c>
      <c r="I536" s="2">
        <v>15748.450194999999</v>
      </c>
      <c r="J536" s="2">
        <f t="shared" si="17"/>
        <v>-4.1891404315679472E-3</v>
      </c>
    </row>
    <row r="537" spans="6:10" x14ac:dyDescent="0.3">
      <c r="F537" s="29">
        <v>44377</v>
      </c>
      <c r="G537" s="2">
        <v>1934.958496</v>
      </c>
      <c r="H537" s="2">
        <f t="shared" si="16"/>
        <v>1.0944557525619104E-2</v>
      </c>
      <c r="I537" s="2">
        <v>15721.5</v>
      </c>
      <c r="J537" s="2">
        <f t="shared" si="17"/>
        <v>-1.7112918837280827E-3</v>
      </c>
    </row>
    <row r="538" spans="6:10" x14ac:dyDescent="0.3">
      <c r="F538" s="29">
        <v>44378</v>
      </c>
      <c r="G538" s="2">
        <v>1923.3157960000001</v>
      </c>
      <c r="H538" s="2">
        <f t="shared" si="16"/>
        <v>-6.017028284621086E-3</v>
      </c>
      <c r="I538" s="2">
        <v>15680</v>
      </c>
      <c r="J538" s="2">
        <f t="shared" si="17"/>
        <v>-2.6396972299080877E-3</v>
      </c>
    </row>
    <row r="539" spans="6:10" x14ac:dyDescent="0.3">
      <c r="F539" s="29">
        <v>44379</v>
      </c>
      <c r="G539" s="2">
        <v>1951.826904</v>
      </c>
      <c r="H539" s="2">
        <f t="shared" si="16"/>
        <v>1.4823934820946025E-2</v>
      </c>
      <c r="I539" s="2">
        <v>15722.200194999999</v>
      </c>
      <c r="J539" s="2">
        <f t="shared" si="17"/>
        <v>2.691338966836699E-3</v>
      </c>
    </row>
    <row r="540" spans="6:10" x14ac:dyDescent="0.3">
      <c r="F540" s="29">
        <v>44382</v>
      </c>
      <c r="G540" s="2">
        <v>1971.2163089999999</v>
      </c>
      <c r="H540" s="2">
        <f t="shared" si="16"/>
        <v>9.9339777314596828E-3</v>
      </c>
      <c r="I540" s="2">
        <v>15834.349609000001</v>
      </c>
      <c r="J540" s="2">
        <f t="shared" si="17"/>
        <v>7.1331882693916647E-3</v>
      </c>
    </row>
    <row r="541" spans="6:10" x14ac:dyDescent="0.3">
      <c r="F541" s="29">
        <v>44383</v>
      </c>
      <c r="G541" s="2">
        <v>1947.930664</v>
      </c>
      <c r="H541" s="2">
        <f t="shared" si="16"/>
        <v>-1.181283093777403E-2</v>
      </c>
      <c r="I541" s="2">
        <v>15818.25</v>
      </c>
      <c r="J541" s="2">
        <f t="shared" si="17"/>
        <v>-1.0167521494441434E-3</v>
      </c>
    </row>
    <row r="542" spans="6:10" x14ac:dyDescent="0.3">
      <c r="F542" s="29">
        <v>44384</v>
      </c>
      <c r="G542" s="2">
        <v>1934.408447</v>
      </c>
      <c r="H542" s="2">
        <f t="shared" si="16"/>
        <v>-6.9418369195095517E-3</v>
      </c>
      <c r="I542" s="2">
        <v>15879.650390999999</v>
      </c>
      <c r="J542" s="2">
        <f t="shared" si="17"/>
        <v>3.8816171826845081E-3</v>
      </c>
    </row>
    <row r="543" spans="6:10" x14ac:dyDescent="0.3">
      <c r="F543" s="29">
        <v>44385</v>
      </c>
      <c r="G543" s="2">
        <v>1918.4110109999999</v>
      </c>
      <c r="H543" s="2">
        <f t="shared" si="16"/>
        <v>-8.2699370057083433E-3</v>
      </c>
      <c r="I543" s="2">
        <v>15727.900390999999</v>
      </c>
      <c r="J543" s="2">
        <f t="shared" si="17"/>
        <v>-9.5562557275194367E-3</v>
      </c>
    </row>
    <row r="544" spans="6:10" x14ac:dyDescent="0.3">
      <c r="F544" s="29">
        <v>44386</v>
      </c>
      <c r="G544" s="2">
        <v>1898.7923579999999</v>
      </c>
      <c r="H544" s="2">
        <f t="shared" si="16"/>
        <v>-1.0226511882755241E-2</v>
      </c>
      <c r="I544" s="2">
        <v>15689.799805000001</v>
      </c>
      <c r="J544" s="2">
        <f t="shared" si="17"/>
        <v>-2.422483933189265E-3</v>
      </c>
    </row>
    <row r="545" spans="6:10" x14ac:dyDescent="0.3">
      <c r="F545" s="29">
        <v>44389</v>
      </c>
      <c r="G545" s="2">
        <v>1910.6186520000001</v>
      </c>
      <c r="H545" s="2">
        <f t="shared" si="16"/>
        <v>6.2283239924437218E-3</v>
      </c>
      <c r="I545" s="2">
        <v>15692.599609000001</v>
      </c>
      <c r="J545" s="2">
        <f t="shared" si="17"/>
        <v>1.7844740116492659E-4</v>
      </c>
    </row>
    <row r="546" spans="6:10" x14ac:dyDescent="0.3">
      <c r="F546" s="29">
        <v>44390</v>
      </c>
      <c r="G546" s="2">
        <v>1924.920044</v>
      </c>
      <c r="H546" s="2">
        <f t="shared" si="16"/>
        <v>7.4852153175775918E-3</v>
      </c>
      <c r="I546" s="2">
        <v>15812.349609000001</v>
      </c>
      <c r="J546" s="2">
        <f t="shared" si="17"/>
        <v>7.6309854953108677E-3</v>
      </c>
    </row>
    <row r="547" spans="6:10" x14ac:dyDescent="0.3">
      <c r="F547" s="29">
        <v>44391</v>
      </c>
      <c r="G547" s="2">
        <v>1912.3603519999999</v>
      </c>
      <c r="H547" s="2">
        <f t="shared" si="16"/>
        <v>-6.5247863354889772E-3</v>
      </c>
      <c r="I547" s="2">
        <v>15853.950194999999</v>
      </c>
      <c r="J547" s="2">
        <f t="shared" si="17"/>
        <v>2.6308921209483396E-3</v>
      </c>
    </row>
    <row r="548" spans="6:10" x14ac:dyDescent="0.3">
      <c r="F548" s="29">
        <v>44392</v>
      </c>
      <c r="G548" s="2">
        <v>1909.0142820000001</v>
      </c>
      <c r="H548" s="2">
        <f t="shared" si="16"/>
        <v>-1.7497068460452098E-3</v>
      </c>
      <c r="I548" s="2">
        <v>15924.200194999999</v>
      </c>
      <c r="J548" s="2">
        <f t="shared" si="17"/>
        <v>4.4310723280911631E-3</v>
      </c>
    </row>
    <row r="549" spans="6:10" x14ac:dyDescent="0.3">
      <c r="F549" s="29">
        <v>44393</v>
      </c>
      <c r="G549" s="2">
        <v>1936.562866</v>
      </c>
      <c r="H549" s="2">
        <f t="shared" si="16"/>
        <v>1.4430789889711202E-2</v>
      </c>
      <c r="I549" s="2">
        <v>15923.400390999999</v>
      </c>
      <c r="J549" s="2">
        <f t="shared" si="17"/>
        <v>-5.0225693611372108E-5</v>
      </c>
    </row>
    <row r="550" spans="6:10" x14ac:dyDescent="0.3">
      <c r="F550" s="29">
        <v>44396</v>
      </c>
      <c r="G550" s="2">
        <v>1924.232422</v>
      </c>
      <c r="H550" s="2">
        <f t="shared" si="16"/>
        <v>-6.3671798197125727E-3</v>
      </c>
      <c r="I550" s="2">
        <v>15752.400390999999</v>
      </c>
      <c r="J550" s="2">
        <f t="shared" si="17"/>
        <v>-1.0738912280108853E-2</v>
      </c>
    </row>
    <row r="551" spans="6:10" x14ac:dyDescent="0.3">
      <c r="F551" s="29">
        <v>44397</v>
      </c>
      <c r="G551" s="2">
        <v>1919.510986</v>
      </c>
      <c r="H551" s="2">
        <f t="shared" si="16"/>
        <v>-2.4536724077711437E-3</v>
      </c>
      <c r="I551" s="2">
        <v>15632.099609000001</v>
      </c>
      <c r="J551" s="2">
        <f t="shared" si="17"/>
        <v>-7.6369809688643557E-3</v>
      </c>
    </row>
    <row r="552" spans="6:10" x14ac:dyDescent="0.3">
      <c r="F552" s="29">
        <v>44399</v>
      </c>
      <c r="G552" s="2">
        <v>1944.171875</v>
      </c>
      <c r="H552" s="2">
        <f t="shared" si="16"/>
        <v>1.2847485208401926E-2</v>
      </c>
      <c r="I552" s="2">
        <v>15824.049805000001</v>
      </c>
      <c r="J552" s="2">
        <f t="shared" si="17"/>
        <v>1.2279233167724102E-2</v>
      </c>
    </row>
    <row r="553" spans="6:10" x14ac:dyDescent="0.3">
      <c r="F553" s="29">
        <v>44400</v>
      </c>
      <c r="G553" s="2">
        <v>1930.420654</v>
      </c>
      <c r="H553" s="2">
        <f t="shared" si="16"/>
        <v>-7.0730480040505613E-3</v>
      </c>
      <c r="I553" s="2">
        <v>15856.049805000001</v>
      </c>
      <c r="J553" s="2">
        <f t="shared" si="17"/>
        <v>2.0222383267454584E-3</v>
      </c>
    </row>
    <row r="554" spans="6:10" x14ac:dyDescent="0.3">
      <c r="F554" s="29">
        <v>44403</v>
      </c>
      <c r="G554" s="2">
        <v>1903.9720460000001</v>
      </c>
      <c r="H554" s="2">
        <f t="shared" si="16"/>
        <v>-1.3700955771062695E-2</v>
      </c>
      <c r="I554" s="2">
        <v>15824.450194999999</v>
      </c>
      <c r="J554" s="2">
        <f t="shared" si="17"/>
        <v>-1.9929055716031235E-3</v>
      </c>
    </row>
    <row r="555" spans="6:10" x14ac:dyDescent="0.3">
      <c r="F555" s="29">
        <v>44404</v>
      </c>
      <c r="G555" s="2">
        <v>1883.9407960000001</v>
      </c>
      <c r="H555" s="2">
        <f t="shared" si="16"/>
        <v>-1.0520768958810649E-2</v>
      </c>
      <c r="I555" s="2">
        <v>15746.450194999999</v>
      </c>
      <c r="J555" s="2">
        <f t="shared" si="17"/>
        <v>-4.9290812027482263E-3</v>
      </c>
    </row>
    <row r="556" spans="6:10" x14ac:dyDescent="0.3">
      <c r="F556" s="29">
        <v>44405</v>
      </c>
      <c r="G556" s="2">
        <v>1867.7601320000001</v>
      </c>
      <c r="H556" s="2">
        <f t="shared" si="16"/>
        <v>-8.5887327427459029E-3</v>
      </c>
      <c r="I556" s="2">
        <v>15709.400390999999</v>
      </c>
      <c r="J556" s="2">
        <f t="shared" si="17"/>
        <v>-2.3528988147287137E-3</v>
      </c>
    </row>
    <row r="557" spans="6:10" x14ac:dyDescent="0.3">
      <c r="F557" s="29">
        <v>44406</v>
      </c>
      <c r="G557" s="2">
        <v>1882.336548</v>
      </c>
      <c r="H557" s="2">
        <f t="shared" si="16"/>
        <v>7.8042226891262721E-3</v>
      </c>
      <c r="I557" s="2">
        <v>15778.450194999999</v>
      </c>
      <c r="J557" s="2">
        <f t="shared" si="17"/>
        <v>4.3954449107783409E-3</v>
      </c>
    </row>
    <row r="558" spans="6:10" x14ac:dyDescent="0.3">
      <c r="F558" s="29">
        <v>44407</v>
      </c>
      <c r="G558" s="2">
        <v>1865.880737</v>
      </c>
      <c r="H558" s="2">
        <f t="shared" si="16"/>
        <v>-8.7422257287011144E-3</v>
      </c>
      <c r="I558" s="2">
        <v>15763.049805000001</v>
      </c>
      <c r="J558" s="2">
        <f t="shared" si="17"/>
        <v>-9.7603945949514587E-4</v>
      </c>
    </row>
    <row r="559" spans="6:10" x14ac:dyDescent="0.3">
      <c r="F559" s="29">
        <v>44410</v>
      </c>
      <c r="G559" s="2">
        <v>1899.9841309999999</v>
      </c>
      <c r="H559" s="2">
        <f t="shared" si="16"/>
        <v>1.8277370747088635E-2</v>
      </c>
      <c r="I559" s="2">
        <v>15885.150390999999</v>
      </c>
      <c r="J559" s="2">
        <f t="shared" si="17"/>
        <v>7.7460001402310267E-3</v>
      </c>
    </row>
    <row r="560" spans="6:10" x14ac:dyDescent="0.3">
      <c r="F560" s="29">
        <v>44411</v>
      </c>
      <c r="G560" s="2">
        <v>1913.9647219999999</v>
      </c>
      <c r="H560" s="2">
        <f t="shared" si="16"/>
        <v>7.3582672464962834E-3</v>
      </c>
      <c r="I560" s="2">
        <v>16130.75</v>
      </c>
      <c r="J560" s="2">
        <f t="shared" si="17"/>
        <v>1.5460955858444337E-2</v>
      </c>
    </row>
    <row r="561" spans="6:10" x14ac:dyDescent="0.3">
      <c r="F561" s="29">
        <v>44412</v>
      </c>
      <c r="G561" s="2">
        <v>1928.6329350000001</v>
      </c>
      <c r="H561" s="2">
        <f t="shared" si="16"/>
        <v>7.6637844111737763E-3</v>
      </c>
      <c r="I561" s="2">
        <v>16258.799805000001</v>
      </c>
      <c r="J561" s="2">
        <f t="shared" si="17"/>
        <v>7.9382424871751508E-3</v>
      </c>
    </row>
    <row r="562" spans="6:10" x14ac:dyDescent="0.3">
      <c r="F562" s="29">
        <v>44413</v>
      </c>
      <c r="G562" s="2">
        <v>1956.594116</v>
      </c>
      <c r="H562" s="2">
        <f t="shared" si="16"/>
        <v>1.4497927777013668E-2</v>
      </c>
      <c r="I562" s="2">
        <v>16294.599609000001</v>
      </c>
      <c r="J562" s="2">
        <f t="shared" si="17"/>
        <v>2.2018724893205746E-3</v>
      </c>
    </row>
    <row r="563" spans="6:10" x14ac:dyDescent="0.3">
      <c r="F563" s="29">
        <v>44414</v>
      </c>
      <c r="G563" s="2">
        <v>1915.156616</v>
      </c>
      <c r="H563" s="2">
        <f t="shared" si="16"/>
        <v>-2.1178383222736831E-2</v>
      </c>
      <c r="I563" s="2">
        <v>16238.200194999999</v>
      </c>
      <c r="J563" s="2">
        <f t="shared" si="17"/>
        <v>-3.4612334978056311E-3</v>
      </c>
    </row>
    <row r="564" spans="6:10" x14ac:dyDescent="0.3">
      <c r="F564" s="29">
        <v>44417</v>
      </c>
      <c r="G564" s="2">
        <v>1904.246948</v>
      </c>
      <c r="H564" s="2">
        <f t="shared" si="16"/>
        <v>-5.6964886886305757E-3</v>
      </c>
      <c r="I564" s="2">
        <v>16258.25</v>
      </c>
      <c r="J564" s="2">
        <f t="shared" si="17"/>
        <v>1.2347307435077821E-3</v>
      </c>
    </row>
    <row r="565" spans="6:10" x14ac:dyDescent="0.3">
      <c r="F565" s="29">
        <v>44418</v>
      </c>
      <c r="G565" s="2">
        <v>1914.239746</v>
      </c>
      <c r="H565" s="2">
        <f t="shared" si="16"/>
        <v>5.2476376609111907E-3</v>
      </c>
      <c r="I565" s="2">
        <v>16280.099609000001</v>
      </c>
      <c r="J565" s="2">
        <f t="shared" si="17"/>
        <v>1.343909030799796E-3</v>
      </c>
    </row>
    <row r="566" spans="6:10" x14ac:dyDescent="0.3">
      <c r="F566" s="29">
        <v>44419</v>
      </c>
      <c r="G566" s="2">
        <v>1941.054932</v>
      </c>
      <c r="H566" s="2">
        <f t="shared" si="16"/>
        <v>1.4008269369619514E-2</v>
      </c>
      <c r="I566" s="2">
        <v>16282.25</v>
      </c>
      <c r="J566" s="2">
        <f t="shared" si="17"/>
        <v>1.3208709108944477E-4</v>
      </c>
    </row>
    <row r="567" spans="6:10" x14ac:dyDescent="0.3">
      <c r="F567" s="29">
        <v>44420</v>
      </c>
      <c r="G567" s="2">
        <v>1934.8210449999999</v>
      </c>
      <c r="H567" s="2">
        <f t="shared" si="16"/>
        <v>-3.2115974139778208E-3</v>
      </c>
      <c r="I567" s="2">
        <v>16364.400390999999</v>
      </c>
      <c r="J567" s="2">
        <f t="shared" si="17"/>
        <v>5.0453955073776176E-3</v>
      </c>
    </row>
    <row r="568" spans="6:10" x14ac:dyDescent="0.3">
      <c r="F568" s="29">
        <v>44421</v>
      </c>
      <c r="G568" s="2">
        <v>1967.045044</v>
      </c>
      <c r="H568" s="2">
        <f t="shared" si="16"/>
        <v>1.6654769743834397E-2</v>
      </c>
      <c r="I568" s="2">
        <v>16529.099609000001</v>
      </c>
      <c r="J568" s="2">
        <f t="shared" si="17"/>
        <v>1.0064482294785571E-2</v>
      </c>
    </row>
    <row r="569" spans="6:10" x14ac:dyDescent="0.3">
      <c r="F569" s="29">
        <v>44424</v>
      </c>
      <c r="G569" s="2">
        <v>1992.5767820000001</v>
      </c>
      <c r="H569" s="2">
        <f t="shared" si="16"/>
        <v>1.2979742420174153E-2</v>
      </c>
      <c r="I569" s="2">
        <v>16563.050781000002</v>
      </c>
      <c r="J569" s="2">
        <f t="shared" si="17"/>
        <v>2.0540242846328262E-3</v>
      </c>
    </row>
    <row r="570" spans="6:10" x14ac:dyDescent="0.3">
      <c r="F570" s="29">
        <v>44425</v>
      </c>
      <c r="G570" s="2">
        <v>1984.096802</v>
      </c>
      <c r="H570" s="2">
        <f t="shared" si="16"/>
        <v>-4.2557858129253605E-3</v>
      </c>
      <c r="I570" s="2">
        <v>16614.599609000001</v>
      </c>
      <c r="J570" s="2">
        <f t="shared" si="17"/>
        <v>3.1122785700284355E-3</v>
      </c>
    </row>
    <row r="571" spans="6:10" x14ac:dyDescent="0.3">
      <c r="F571" s="29">
        <v>44426</v>
      </c>
      <c r="G571" s="2">
        <v>1991.797607</v>
      </c>
      <c r="H571" s="2">
        <f t="shared" si="16"/>
        <v>3.8812647609922138E-3</v>
      </c>
      <c r="I571" s="2">
        <v>16568.849609000001</v>
      </c>
      <c r="J571" s="2">
        <f t="shared" si="17"/>
        <v>-2.7536023182416973E-3</v>
      </c>
    </row>
    <row r="572" spans="6:10" x14ac:dyDescent="0.3">
      <c r="F572" s="29">
        <v>44428</v>
      </c>
      <c r="G572" s="2">
        <v>1969.428711</v>
      </c>
      <c r="H572" s="2">
        <f t="shared" si="16"/>
        <v>-1.1230506514008453E-2</v>
      </c>
      <c r="I572" s="2">
        <v>16450.5</v>
      </c>
      <c r="J572" s="2">
        <f t="shared" si="17"/>
        <v>-7.1428983781538277E-3</v>
      </c>
    </row>
    <row r="573" spans="6:10" x14ac:dyDescent="0.3">
      <c r="F573" s="29">
        <v>44431</v>
      </c>
      <c r="G573" s="2">
        <v>1982.3551030000001</v>
      </c>
      <c r="H573" s="2">
        <f t="shared" si="16"/>
        <v>6.5635236897894893E-3</v>
      </c>
      <c r="I573" s="2">
        <v>16496.449218999998</v>
      </c>
      <c r="J573" s="2">
        <f t="shared" si="17"/>
        <v>2.7931806935958341E-3</v>
      </c>
    </row>
    <row r="574" spans="6:10" x14ac:dyDescent="0.3">
      <c r="F574" s="29">
        <v>44432</v>
      </c>
      <c r="G574" s="2">
        <v>2001.927856</v>
      </c>
      <c r="H574" s="2">
        <f t="shared" si="16"/>
        <v>9.8734848112628591E-3</v>
      </c>
      <c r="I574" s="2">
        <v>16624.599609000001</v>
      </c>
      <c r="J574" s="2">
        <f t="shared" si="17"/>
        <v>7.768362045597282E-3</v>
      </c>
    </row>
    <row r="575" spans="6:10" x14ac:dyDescent="0.3">
      <c r="F575" s="29">
        <v>44433</v>
      </c>
      <c r="G575" s="2">
        <v>2019.2545170000001</v>
      </c>
      <c r="H575" s="2">
        <f t="shared" si="16"/>
        <v>8.6549877150018835E-3</v>
      </c>
      <c r="I575" s="2">
        <v>16634.650390999999</v>
      </c>
      <c r="J575" s="2">
        <f t="shared" si="17"/>
        <v>6.0457287612251899E-4</v>
      </c>
    </row>
    <row r="576" spans="6:10" x14ac:dyDescent="0.3">
      <c r="F576" s="29">
        <v>44434</v>
      </c>
      <c r="G576" s="2">
        <v>2044.7863769999999</v>
      </c>
      <c r="H576" s="2">
        <f t="shared" si="16"/>
        <v>1.2644201008366407E-2</v>
      </c>
      <c r="I576" s="2">
        <v>16636.900390999999</v>
      </c>
      <c r="J576" s="2">
        <f t="shared" si="17"/>
        <v>1.3525983096208252E-4</v>
      </c>
    </row>
    <row r="577" spans="6:10" x14ac:dyDescent="0.3">
      <c r="F577" s="29">
        <v>44435</v>
      </c>
      <c r="G577" s="2">
        <v>2041.990112</v>
      </c>
      <c r="H577" s="2">
        <f t="shared" si="16"/>
        <v>-1.367509599757055E-3</v>
      </c>
      <c r="I577" s="2">
        <v>16705.199218999998</v>
      </c>
      <c r="J577" s="2">
        <f t="shared" si="17"/>
        <v>4.1052615808739468E-3</v>
      </c>
    </row>
    <row r="578" spans="6:10" x14ac:dyDescent="0.3">
      <c r="F578" s="29">
        <v>44438</v>
      </c>
      <c r="G578" s="2">
        <v>2081.273193</v>
      </c>
      <c r="H578" s="2">
        <f t="shared" si="16"/>
        <v>1.923764506456143E-2</v>
      </c>
      <c r="I578" s="2">
        <v>16931.050781000002</v>
      </c>
      <c r="J578" s="2">
        <f t="shared" si="17"/>
        <v>1.3519836491571235E-2</v>
      </c>
    </row>
    <row r="579" spans="6:10" x14ac:dyDescent="0.3">
      <c r="F579" s="29">
        <v>44439</v>
      </c>
      <c r="G579" s="2">
        <v>2070.180664</v>
      </c>
      <c r="H579" s="2">
        <f t="shared" si="16"/>
        <v>-5.3296842708145204E-3</v>
      </c>
      <c r="I579" s="2">
        <v>17132.199218999998</v>
      </c>
      <c r="J579" s="2">
        <f t="shared" si="17"/>
        <v>1.1880446205130103E-2</v>
      </c>
    </row>
    <row r="580" spans="6:10" x14ac:dyDescent="0.3">
      <c r="F580" s="29">
        <v>44440</v>
      </c>
      <c r="G580" s="2">
        <v>2078.3854980000001</v>
      </c>
      <c r="H580" s="2">
        <f t="shared" ref="H580:H643" si="18">(G580-G579)/G579</f>
        <v>3.9633420129365675E-3</v>
      </c>
      <c r="I580" s="2">
        <v>17076.25</v>
      </c>
      <c r="J580" s="2">
        <f t="shared" ref="J580:J643" si="19">(I580-I579)/I579</f>
        <v>-3.2657347889084379E-3</v>
      </c>
    </row>
    <row r="581" spans="6:10" x14ac:dyDescent="0.3">
      <c r="F581" s="29">
        <v>44441</v>
      </c>
      <c r="G581" s="2">
        <v>2103.413086</v>
      </c>
      <c r="H581" s="2">
        <f t="shared" si="18"/>
        <v>1.204184114260016E-2</v>
      </c>
      <c r="I581" s="2">
        <v>17234.150390999999</v>
      </c>
      <c r="J581" s="2">
        <f t="shared" si="19"/>
        <v>9.246783749359444E-3</v>
      </c>
    </row>
    <row r="582" spans="6:10" x14ac:dyDescent="0.3">
      <c r="F582" s="29">
        <v>44442</v>
      </c>
      <c r="G582" s="2">
        <v>2189.6801759999998</v>
      </c>
      <c r="H582" s="2">
        <f t="shared" si="18"/>
        <v>4.1012909244589453E-2</v>
      </c>
      <c r="I582" s="2">
        <v>17323.599609000001</v>
      </c>
      <c r="J582" s="2">
        <f t="shared" si="19"/>
        <v>5.1902307900663124E-3</v>
      </c>
    </row>
    <row r="583" spans="6:10" x14ac:dyDescent="0.3">
      <c r="F583" s="29">
        <v>44445</v>
      </c>
      <c r="G583" s="2">
        <v>2223.6921390000002</v>
      </c>
      <c r="H583" s="2">
        <f t="shared" si="18"/>
        <v>1.5532845103494411E-2</v>
      </c>
      <c r="I583" s="2">
        <v>17377.800781000002</v>
      </c>
      <c r="J583" s="2">
        <f t="shared" si="19"/>
        <v>3.1287476750410589E-3</v>
      </c>
    </row>
    <row r="584" spans="6:10" x14ac:dyDescent="0.3">
      <c r="F584" s="29">
        <v>44446</v>
      </c>
      <c r="G584" s="2">
        <v>2237.7185060000002</v>
      </c>
      <c r="H584" s="2">
        <f t="shared" si="18"/>
        <v>6.3076928474045096E-3</v>
      </c>
      <c r="I584" s="2">
        <v>17362.099609000001</v>
      </c>
      <c r="J584" s="2">
        <f t="shared" si="19"/>
        <v>-9.0351893187587981E-4</v>
      </c>
    </row>
    <row r="585" spans="6:10" x14ac:dyDescent="0.3">
      <c r="F585" s="29">
        <v>44447</v>
      </c>
      <c r="G585" s="2">
        <v>2228.9633789999998</v>
      </c>
      <c r="H585" s="2">
        <f t="shared" si="18"/>
        <v>-3.9125238391358045E-3</v>
      </c>
      <c r="I585" s="2">
        <v>17353.5</v>
      </c>
      <c r="J585" s="2">
        <f t="shared" si="19"/>
        <v>-4.9530927673879939E-4</v>
      </c>
    </row>
    <row r="586" spans="6:10" x14ac:dyDescent="0.3">
      <c r="F586" s="29">
        <v>44448</v>
      </c>
      <c r="G586" s="2">
        <v>2223.6921390000002</v>
      </c>
      <c r="H586" s="2">
        <f t="shared" si="18"/>
        <v>-2.3648840755582374E-3</v>
      </c>
      <c r="I586" s="2">
        <v>17369.25</v>
      </c>
      <c r="J586" s="2">
        <f t="shared" si="19"/>
        <v>9.0759789091537728E-4</v>
      </c>
    </row>
    <row r="587" spans="6:10" x14ac:dyDescent="0.3">
      <c r="F587" s="29">
        <v>44452</v>
      </c>
      <c r="G587" s="2">
        <v>2174.1411130000001</v>
      </c>
      <c r="H587" s="2">
        <f t="shared" si="18"/>
        <v>-2.2283222183032633E-2</v>
      </c>
      <c r="I587" s="2">
        <v>17355.300781000002</v>
      </c>
      <c r="J587" s="2">
        <f t="shared" si="19"/>
        <v>-8.0309852181287419E-4</v>
      </c>
    </row>
    <row r="588" spans="6:10" x14ac:dyDescent="0.3">
      <c r="F588" s="29">
        <v>44453</v>
      </c>
      <c r="G588" s="2">
        <v>2171.2990719999998</v>
      </c>
      <c r="H588" s="2">
        <f t="shared" si="18"/>
        <v>-1.3072017188795672E-3</v>
      </c>
      <c r="I588" s="2">
        <v>17380</v>
      </c>
      <c r="J588" s="2">
        <f t="shared" si="19"/>
        <v>1.4231513075842592E-3</v>
      </c>
    </row>
    <row r="589" spans="6:10" x14ac:dyDescent="0.3">
      <c r="F589" s="29">
        <v>44454</v>
      </c>
      <c r="G589" s="2">
        <v>2180.329346</v>
      </c>
      <c r="H589" s="2">
        <f t="shared" si="18"/>
        <v>4.1589268454309877E-3</v>
      </c>
      <c r="I589" s="2">
        <v>17519.449218999998</v>
      </c>
      <c r="J589" s="2">
        <f t="shared" si="19"/>
        <v>8.023545397007956E-3</v>
      </c>
    </row>
    <row r="590" spans="6:10" x14ac:dyDescent="0.3">
      <c r="F590" s="29">
        <v>44455</v>
      </c>
      <c r="G590" s="2">
        <v>2226.0754390000002</v>
      </c>
      <c r="H590" s="2">
        <f t="shared" si="18"/>
        <v>2.0981276559857945E-2</v>
      </c>
      <c r="I590" s="2">
        <v>17629.5</v>
      </c>
      <c r="J590" s="2">
        <f t="shared" si="19"/>
        <v>6.2816347491478604E-3</v>
      </c>
    </row>
    <row r="591" spans="6:10" x14ac:dyDescent="0.3">
      <c r="F591" s="29">
        <v>44456</v>
      </c>
      <c r="G591" s="2">
        <v>2191.5593260000001</v>
      </c>
      <c r="H591" s="2">
        <f t="shared" si="18"/>
        <v>-1.5505365359722712E-2</v>
      </c>
      <c r="I591" s="2">
        <v>17585.150390999999</v>
      </c>
      <c r="J591" s="2">
        <f t="shared" si="19"/>
        <v>-2.515647579341489E-3</v>
      </c>
    </row>
    <row r="592" spans="6:10" x14ac:dyDescent="0.3">
      <c r="F592" s="29">
        <v>44459</v>
      </c>
      <c r="G592" s="2">
        <v>2195.0434570000002</v>
      </c>
      <c r="H592" s="2">
        <f t="shared" si="18"/>
        <v>1.5897954295215648E-3</v>
      </c>
      <c r="I592" s="2">
        <v>17396.900390999999</v>
      </c>
      <c r="J592" s="2">
        <f t="shared" si="19"/>
        <v>-1.0705054879504784E-2</v>
      </c>
    </row>
    <row r="593" spans="6:10" x14ac:dyDescent="0.3">
      <c r="F593" s="29">
        <v>44460</v>
      </c>
      <c r="G593" s="2">
        <v>2204.5317380000001</v>
      </c>
      <c r="H593" s="2">
        <f t="shared" si="18"/>
        <v>4.3225936915926464E-3</v>
      </c>
      <c r="I593" s="2">
        <v>17562</v>
      </c>
      <c r="J593" s="2">
        <f t="shared" si="19"/>
        <v>9.4901738407039658E-3</v>
      </c>
    </row>
    <row r="594" spans="6:10" x14ac:dyDescent="0.3">
      <c r="F594" s="29">
        <v>44461</v>
      </c>
      <c r="G594" s="2">
        <v>2228.1840820000002</v>
      </c>
      <c r="H594" s="2">
        <f t="shared" si="18"/>
        <v>1.0728965064235371E-2</v>
      </c>
      <c r="I594" s="2">
        <v>17546.650390999999</v>
      </c>
      <c r="J594" s="2">
        <f t="shared" si="19"/>
        <v>-8.7402397221277657E-4</v>
      </c>
    </row>
    <row r="595" spans="6:10" x14ac:dyDescent="0.3">
      <c r="F595" s="29">
        <v>44462</v>
      </c>
      <c r="G595" s="2">
        <v>2282.6396479999999</v>
      </c>
      <c r="H595" s="2">
        <f t="shared" si="18"/>
        <v>2.4439437674790655E-2</v>
      </c>
      <c r="I595" s="2">
        <v>17822.949218999998</v>
      </c>
      <c r="J595" s="2">
        <f t="shared" si="19"/>
        <v>1.5746528359721457E-2</v>
      </c>
    </row>
    <row r="596" spans="6:10" x14ac:dyDescent="0.3">
      <c r="F596" s="29">
        <v>44463</v>
      </c>
      <c r="G596" s="2">
        <v>2276.038818</v>
      </c>
      <c r="H596" s="2">
        <f t="shared" si="18"/>
        <v>-2.8917529780854226E-3</v>
      </c>
      <c r="I596" s="2">
        <v>17853.199218999998</v>
      </c>
      <c r="J596" s="2">
        <f t="shared" si="19"/>
        <v>1.6972499684705523E-3</v>
      </c>
    </row>
    <row r="597" spans="6:10" x14ac:dyDescent="0.3">
      <c r="F597" s="29">
        <v>44466</v>
      </c>
      <c r="G597" s="2">
        <v>2314.313721</v>
      </c>
      <c r="H597" s="2">
        <f t="shared" si="18"/>
        <v>1.6816454401965299E-2</v>
      </c>
      <c r="I597" s="2">
        <v>17855.099609000001</v>
      </c>
      <c r="J597" s="2">
        <f t="shared" si="19"/>
        <v>1.0644534778842637E-4</v>
      </c>
    </row>
    <row r="598" spans="6:10" x14ac:dyDescent="0.3">
      <c r="F598" s="29">
        <v>44467</v>
      </c>
      <c r="G598" s="2">
        <v>2335.9492190000001</v>
      </c>
      <c r="H598" s="2">
        <f t="shared" si="18"/>
        <v>9.3485588421657623E-3</v>
      </c>
      <c r="I598" s="2">
        <v>17748.599609000001</v>
      </c>
      <c r="J598" s="2">
        <f t="shared" si="19"/>
        <v>-5.9646824902795754E-3</v>
      </c>
    </row>
    <row r="599" spans="6:10" x14ac:dyDescent="0.3">
      <c r="F599" s="29">
        <v>44468</v>
      </c>
      <c r="G599" s="2">
        <v>2317.430664</v>
      </c>
      <c r="H599" s="2">
        <f t="shared" si="18"/>
        <v>-7.9276359474662467E-3</v>
      </c>
      <c r="I599" s="2">
        <v>17711.300781000002</v>
      </c>
      <c r="J599" s="2">
        <f t="shared" si="19"/>
        <v>-2.1015082215886751E-3</v>
      </c>
    </row>
    <row r="600" spans="6:10" x14ac:dyDescent="0.3">
      <c r="F600" s="29">
        <v>44469</v>
      </c>
      <c r="G600" s="2">
        <v>2309.5463869999999</v>
      </c>
      <c r="H600" s="2">
        <f t="shared" si="18"/>
        <v>-3.4021630603573091E-3</v>
      </c>
      <c r="I600" s="2">
        <v>17618.150390999999</v>
      </c>
      <c r="J600" s="2">
        <f t="shared" si="19"/>
        <v>-5.2593759855250524E-3</v>
      </c>
    </row>
    <row r="601" spans="6:10" x14ac:dyDescent="0.3">
      <c r="F601" s="29">
        <v>44470</v>
      </c>
      <c r="G601" s="2">
        <v>2313.6259770000001</v>
      </c>
      <c r="H601" s="2">
        <f t="shared" si="18"/>
        <v>1.7664031443419025E-3</v>
      </c>
      <c r="I601" s="2">
        <v>17532.050781000002</v>
      </c>
      <c r="J601" s="2">
        <f t="shared" si="19"/>
        <v>-4.8869834851665442E-3</v>
      </c>
    </row>
    <row r="602" spans="6:10" x14ac:dyDescent="0.3">
      <c r="F602" s="29">
        <v>44473</v>
      </c>
      <c r="G602" s="2">
        <v>2343.375</v>
      </c>
      <c r="H602" s="2">
        <f t="shared" si="18"/>
        <v>1.2858181614374159E-2</v>
      </c>
      <c r="I602" s="2">
        <v>17691.25</v>
      </c>
      <c r="J602" s="2">
        <f t="shared" si="19"/>
        <v>9.0804675955266523E-3</v>
      </c>
    </row>
    <row r="603" spans="6:10" x14ac:dyDescent="0.3">
      <c r="F603" s="29">
        <v>44474</v>
      </c>
      <c r="G603" s="2">
        <v>2392.0090329999998</v>
      </c>
      <c r="H603" s="2">
        <f t="shared" si="18"/>
        <v>2.0753841361284393E-2</v>
      </c>
      <c r="I603" s="2">
        <v>17822.300781000002</v>
      </c>
      <c r="J603" s="2">
        <f t="shared" si="19"/>
        <v>7.4076609058151199E-3</v>
      </c>
    </row>
    <row r="604" spans="6:10" x14ac:dyDescent="0.3">
      <c r="F604" s="29">
        <v>44475</v>
      </c>
      <c r="G604" s="2">
        <v>2346.766846</v>
      </c>
      <c r="H604" s="2">
        <f t="shared" si="18"/>
        <v>-1.8913886350695831E-2</v>
      </c>
      <c r="I604" s="2">
        <v>17646</v>
      </c>
      <c r="J604" s="2">
        <f t="shared" si="19"/>
        <v>-9.892144856401058E-3</v>
      </c>
    </row>
    <row r="605" spans="6:10" x14ac:dyDescent="0.3">
      <c r="F605" s="29">
        <v>44476</v>
      </c>
      <c r="G605" s="2">
        <v>2358.2722170000002</v>
      </c>
      <c r="H605" s="2">
        <f t="shared" si="18"/>
        <v>4.9026476659199385E-3</v>
      </c>
      <c r="I605" s="2">
        <v>17790.349609000001</v>
      </c>
      <c r="J605" s="2">
        <f t="shared" si="19"/>
        <v>8.1803019947863983E-3</v>
      </c>
    </row>
    <row r="606" spans="6:10" x14ac:dyDescent="0.3">
      <c r="F606" s="29">
        <v>44477</v>
      </c>
      <c r="G606" s="2">
        <v>2448.8940429999998</v>
      </c>
      <c r="H606" s="2">
        <f t="shared" si="18"/>
        <v>3.8427211814962239E-2</v>
      </c>
      <c r="I606" s="2">
        <v>17895.199218999998</v>
      </c>
      <c r="J606" s="2">
        <f t="shared" si="19"/>
        <v>5.8936227957518536E-3</v>
      </c>
    </row>
    <row r="607" spans="6:10" x14ac:dyDescent="0.3">
      <c r="F607" s="29">
        <v>44480</v>
      </c>
      <c r="G607" s="2">
        <v>2431.8420409999999</v>
      </c>
      <c r="H607" s="2">
        <f t="shared" si="18"/>
        <v>-6.9631440562901905E-3</v>
      </c>
      <c r="I607" s="2">
        <v>17945.949218999998</v>
      </c>
      <c r="J607" s="2">
        <f t="shared" si="19"/>
        <v>2.8359561343199152E-3</v>
      </c>
    </row>
    <row r="608" spans="6:10" x14ac:dyDescent="0.3">
      <c r="F608" s="29">
        <v>44481</v>
      </c>
      <c r="G608" s="2">
        <v>2445.7312010000001</v>
      </c>
      <c r="H608" s="2">
        <f t="shared" si="18"/>
        <v>5.7113742446400018E-3</v>
      </c>
      <c r="I608" s="2">
        <v>17991.949218999998</v>
      </c>
      <c r="J608" s="2">
        <f t="shared" si="19"/>
        <v>2.5632525445518483E-3</v>
      </c>
    </row>
    <row r="609" spans="6:10" x14ac:dyDescent="0.3">
      <c r="F609" s="29">
        <v>44482</v>
      </c>
      <c r="G609" s="2">
        <v>2470.6210940000001</v>
      </c>
      <c r="H609" s="2">
        <f t="shared" si="18"/>
        <v>1.017687184504297E-2</v>
      </c>
      <c r="I609" s="2">
        <v>18161.75</v>
      </c>
      <c r="J609" s="2">
        <f t="shared" si="19"/>
        <v>9.4375978351854944E-3</v>
      </c>
    </row>
    <row r="610" spans="6:10" x14ac:dyDescent="0.3">
      <c r="F610" s="29">
        <v>44483</v>
      </c>
      <c r="G610" s="2">
        <v>2475.617432</v>
      </c>
      <c r="H610" s="2">
        <f t="shared" si="18"/>
        <v>2.0223003892153781E-3</v>
      </c>
      <c r="I610" s="2">
        <v>18338.550781000002</v>
      </c>
      <c r="J610" s="2">
        <f t="shared" si="19"/>
        <v>9.7347877269537211E-3</v>
      </c>
    </row>
    <row r="611" spans="6:10" x14ac:dyDescent="0.3">
      <c r="F611" s="29">
        <v>44487</v>
      </c>
      <c r="G611" s="2">
        <v>2482.2182619999999</v>
      </c>
      <c r="H611" s="2">
        <f t="shared" si="18"/>
        <v>2.6663368558797009E-3</v>
      </c>
      <c r="I611" s="2">
        <v>18477.050781000002</v>
      </c>
      <c r="J611" s="2">
        <f t="shared" si="19"/>
        <v>7.5523961328228572E-3</v>
      </c>
    </row>
    <row r="612" spans="6:10" x14ac:dyDescent="0.3">
      <c r="F612" s="29">
        <v>44488</v>
      </c>
      <c r="G612" s="2">
        <v>2504.4494629999999</v>
      </c>
      <c r="H612" s="2">
        <f t="shared" si="18"/>
        <v>8.9561829998332579E-3</v>
      </c>
      <c r="I612" s="2">
        <v>18418.75</v>
      </c>
      <c r="J612" s="2">
        <f t="shared" si="19"/>
        <v>-3.1553077215089203E-3</v>
      </c>
    </row>
    <row r="613" spans="6:10" x14ac:dyDescent="0.3">
      <c r="F613" s="29">
        <v>44489</v>
      </c>
      <c r="G613" s="2">
        <v>2475.617432</v>
      </c>
      <c r="H613" s="2">
        <f t="shared" si="18"/>
        <v>-1.1512322938017263E-2</v>
      </c>
      <c r="I613" s="2">
        <v>18266.599609000001</v>
      </c>
      <c r="J613" s="2">
        <f t="shared" si="19"/>
        <v>-8.2606252324397261E-3</v>
      </c>
    </row>
    <row r="614" spans="6:10" x14ac:dyDescent="0.3">
      <c r="F614" s="29">
        <v>44490</v>
      </c>
      <c r="G614" s="2">
        <v>2404.201904</v>
      </c>
      <c r="H614" s="2">
        <f t="shared" si="18"/>
        <v>-2.8847562259369321E-2</v>
      </c>
      <c r="I614" s="2">
        <v>18178.099609000001</v>
      </c>
      <c r="J614" s="2">
        <f t="shared" si="19"/>
        <v>-4.8449082968017657E-3</v>
      </c>
    </row>
    <row r="615" spans="6:10" x14ac:dyDescent="0.3">
      <c r="F615" s="29">
        <v>44491</v>
      </c>
      <c r="G615" s="2">
        <v>2408.6940920000002</v>
      </c>
      <c r="H615" s="2">
        <f t="shared" si="18"/>
        <v>1.8684736887223468E-3</v>
      </c>
      <c r="I615" s="2">
        <v>18114.900390999999</v>
      </c>
      <c r="J615" s="2">
        <f t="shared" si="19"/>
        <v>-3.4766680433807036E-3</v>
      </c>
    </row>
    <row r="616" spans="6:10" x14ac:dyDescent="0.3">
      <c r="F616" s="29">
        <v>44494</v>
      </c>
      <c r="G616" s="2">
        <v>2385.2248540000001</v>
      </c>
      <c r="H616" s="2">
        <f t="shared" si="18"/>
        <v>-9.7435527732427935E-3</v>
      </c>
      <c r="I616" s="2">
        <v>18125.400390999999</v>
      </c>
      <c r="J616" s="2">
        <f t="shared" si="19"/>
        <v>5.796333279986845E-4</v>
      </c>
    </row>
    <row r="617" spans="6:10" x14ac:dyDescent="0.3">
      <c r="F617" s="29">
        <v>44495</v>
      </c>
      <c r="G617" s="2">
        <v>2439.5427249999998</v>
      </c>
      <c r="H617" s="2">
        <f t="shared" si="18"/>
        <v>2.2772641710868128E-2</v>
      </c>
      <c r="I617" s="2">
        <v>18268.400390999999</v>
      </c>
      <c r="J617" s="2">
        <f t="shared" si="19"/>
        <v>7.8894808895369466E-3</v>
      </c>
    </row>
    <row r="618" spans="6:10" x14ac:dyDescent="0.3">
      <c r="F618" s="29">
        <v>44496</v>
      </c>
      <c r="G618" s="2">
        <v>2408.6940920000002</v>
      </c>
      <c r="H618" s="2">
        <f t="shared" si="18"/>
        <v>-1.2645252195777638E-2</v>
      </c>
      <c r="I618" s="2">
        <v>18210.949218999998</v>
      </c>
      <c r="J618" s="2">
        <f t="shared" si="19"/>
        <v>-3.1448386706208007E-3</v>
      </c>
    </row>
    <row r="619" spans="6:10" x14ac:dyDescent="0.3">
      <c r="F619" s="29">
        <v>44497</v>
      </c>
      <c r="G619" s="2">
        <v>2382.2910160000001</v>
      </c>
      <c r="H619" s="2">
        <f t="shared" si="18"/>
        <v>-1.0961572948467236E-2</v>
      </c>
      <c r="I619" s="2">
        <v>17857.25</v>
      </c>
      <c r="J619" s="2">
        <f t="shared" si="19"/>
        <v>-1.942233843752493E-2</v>
      </c>
    </row>
    <row r="620" spans="6:10" x14ac:dyDescent="0.3">
      <c r="F620" s="29">
        <v>44498</v>
      </c>
      <c r="G620" s="2">
        <v>2325.1313479999999</v>
      </c>
      <c r="H620" s="2">
        <f t="shared" si="18"/>
        <v>-2.3993570733425555E-2</v>
      </c>
      <c r="I620" s="2">
        <v>17671.650390999999</v>
      </c>
      <c r="J620" s="2">
        <f t="shared" si="19"/>
        <v>-1.0393515742905587E-2</v>
      </c>
    </row>
    <row r="621" spans="6:10" x14ac:dyDescent="0.3">
      <c r="F621" s="29">
        <v>44501</v>
      </c>
      <c r="G621" s="2">
        <v>2326.55249</v>
      </c>
      <c r="H621" s="2">
        <f t="shared" si="18"/>
        <v>6.1120934145185565E-4</v>
      </c>
      <c r="I621" s="2">
        <v>17929.650390999999</v>
      </c>
      <c r="J621" s="2">
        <f t="shared" si="19"/>
        <v>1.4599655057198105E-2</v>
      </c>
    </row>
    <row r="622" spans="6:10" x14ac:dyDescent="0.3">
      <c r="F622" s="29">
        <v>44502</v>
      </c>
      <c r="G622" s="2">
        <v>2292.6323240000002</v>
      </c>
      <c r="H622" s="2">
        <f t="shared" si="18"/>
        <v>-1.4579583373165108E-2</v>
      </c>
      <c r="I622" s="2">
        <v>17888.949218999998</v>
      </c>
      <c r="J622" s="2">
        <f t="shared" si="19"/>
        <v>-2.2700482782660051E-3</v>
      </c>
    </row>
    <row r="623" spans="6:10" x14ac:dyDescent="0.3">
      <c r="F623" s="29">
        <v>44503</v>
      </c>
      <c r="G623" s="2">
        <v>2276.8640140000002</v>
      </c>
      <c r="H623" s="2">
        <f t="shared" si="18"/>
        <v>-6.8778189310742385E-3</v>
      </c>
      <c r="I623" s="2">
        <v>17829.199218999998</v>
      </c>
      <c r="J623" s="2">
        <f t="shared" si="19"/>
        <v>-3.3400508475108777E-3</v>
      </c>
    </row>
    <row r="624" spans="6:10" x14ac:dyDescent="0.3">
      <c r="F624" s="29">
        <v>44504</v>
      </c>
      <c r="G624" s="2">
        <v>2290.8447270000001</v>
      </c>
      <c r="H624" s="2">
        <f t="shared" si="18"/>
        <v>6.1403372858612549E-3</v>
      </c>
      <c r="I624" s="2">
        <v>17916.800781000002</v>
      </c>
      <c r="J624" s="2">
        <f t="shared" si="19"/>
        <v>4.9133761378721561E-3</v>
      </c>
    </row>
    <row r="625" spans="6:10" x14ac:dyDescent="0.3">
      <c r="F625" s="29">
        <v>44508</v>
      </c>
      <c r="G625" s="2">
        <v>2293.686768</v>
      </c>
      <c r="H625" s="2">
        <f t="shared" si="18"/>
        <v>1.2406083077143801E-3</v>
      </c>
      <c r="I625" s="2">
        <v>18068.550781000002</v>
      </c>
      <c r="J625" s="2">
        <f t="shared" si="19"/>
        <v>8.469704042304493E-3</v>
      </c>
    </row>
    <row r="626" spans="6:10" x14ac:dyDescent="0.3">
      <c r="F626" s="29">
        <v>44509</v>
      </c>
      <c r="G626" s="2">
        <v>2311.7927249999998</v>
      </c>
      <c r="H626" s="2">
        <f t="shared" si="18"/>
        <v>7.8938228412885718E-3</v>
      </c>
      <c r="I626" s="2">
        <v>18044.25</v>
      </c>
      <c r="J626" s="2">
        <f t="shared" si="19"/>
        <v>-1.3449214214543005E-3</v>
      </c>
    </row>
    <row r="627" spans="6:10" x14ac:dyDescent="0.3">
      <c r="F627" s="29">
        <v>44510</v>
      </c>
      <c r="G627" s="2">
        <v>2337.6450199999999</v>
      </c>
      <c r="H627" s="2">
        <f t="shared" si="18"/>
        <v>1.1182791052342352E-2</v>
      </c>
      <c r="I627" s="2">
        <v>18017.199218999998</v>
      </c>
      <c r="J627" s="2">
        <f t="shared" si="19"/>
        <v>-1.4991357911801118E-3</v>
      </c>
    </row>
    <row r="628" spans="6:10" x14ac:dyDescent="0.3">
      <c r="F628" s="29">
        <v>44511</v>
      </c>
      <c r="G628" s="2">
        <v>2341.908203</v>
      </c>
      <c r="H628" s="2">
        <f t="shared" si="18"/>
        <v>1.823708460234919E-3</v>
      </c>
      <c r="I628" s="2">
        <v>17873.599609000001</v>
      </c>
      <c r="J628" s="2">
        <f t="shared" si="19"/>
        <v>-7.9701405448503251E-3</v>
      </c>
    </row>
    <row r="629" spans="6:10" x14ac:dyDescent="0.3">
      <c r="F629" s="29">
        <v>44512</v>
      </c>
      <c r="G629" s="2">
        <v>2377.249268</v>
      </c>
      <c r="H629" s="2">
        <f t="shared" si="18"/>
        <v>1.5090713186250397E-2</v>
      </c>
      <c r="I629" s="2">
        <v>18102.75</v>
      </c>
      <c r="J629" s="2">
        <f t="shared" si="19"/>
        <v>1.2820606705580098E-2</v>
      </c>
    </row>
    <row r="630" spans="6:10" x14ac:dyDescent="0.3">
      <c r="F630" s="29">
        <v>44515</v>
      </c>
      <c r="G630" s="2">
        <v>2363.2226559999999</v>
      </c>
      <c r="H630" s="2">
        <f t="shared" si="18"/>
        <v>-5.900353904326079E-3</v>
      </c>
      <c r="I630" s="2">
        <v>18109.449218999998</v>
      </c>
      <c r="J630" s="2">
        <f t="shared" si="19"/>
        <v>3.7006637113136214E-4</v>
      </c>
    </row>
    <row r="631" spans="6:10" x14ac:dyDescent="0.3">
      <c r="F631" s="29">
        <v>44516</v>
      </c>
      <c r="G631" s="2">
        <v>2308.3088379999999</v>
      </c>
      <c r="H631" s="2">
        <f t="shared" si="18"/>
        <v>-2.3236836300878791E-2</v>
      </c>
      <c r="I631" s="2">
        <v>17999.199218999998</v>
      </c>
      <c r="J631" s="2">
        <f t="shared" si="19"/>
        <v>-6.0879819516724094E-3</v>
      </c>
    </row>
    <row r="632" spans="6:10" x14ac:dyDescent="0.3">
      <c r="F632" s="29">
        <v>44517</v>
      </c>
      <c r="G632" s="2">
        <v>2258.8957519999999</v>
      </c>
      <c r="H632" s="2">
        <f t="shared" si="18"/>
        <v>-2.1406618207472299E-2</v>
      </c>
      <c r="I632" s="2">
        <v>17898.650390999999</v>
      </c>
      <c r="J632" s="2">
        <f t="shared" si="19"/>
        <v>-5.5862945221395992E-3</v>
      </c>
    </row>
    <row r="633" spans="6:10" x14ac:dyDescent="0.3">
      <c r="F633" s="29">
        <v>44518</v>
      </c>
      <c r="G633" s="2">
        <v>2267.4213869999999</v>
      </c>
      <c r="H633" s="2">
        <f t="shared" si="18"/>
        <v>3.7742489853511249E-3</v>
      </c>
      <c r="I633" s="2">
        <v>17764.800781000002</v>
      </c>
      <c r="J633" s="2">
        <f t="shared" si="19"/>
        <v>-7.478195678222826E-3</v>
      </c>
    </row>
    <row r="634" spans="6:10" x14ac:dyDescent="0.3">
      <c r="F634" s="29">
        <v>44522</v>
      </c>
      <c r="G634" s="2">
        <v>2166.9904790000001</v>
      </c>
      <c r="H634" s="2">
        <f t="shared" si="18"/>
        <v>-4.4293005515343944E-2</v>
      </c>
      <c r="I634" s="2">
        <v>17416.550781000002</v>
      </c>
      <c r="J634" s="2">
        <f t="shared" si="19"/>
        <v>-1.9603372100432673E-2</v>
      </c>
    </row>
    <row r="635" spans="6:10" x14ac:dyDescent="0.3">
      <c r="F635" s="29">
        <v>44523</v>
      </c>
      <c r="G635" s="2">
        <v>2187.250732</v>
      </c>
      <c r="H635" s="2">
        <f t="shared" si="18"/>
        <v>9.3494887016529072E-3</v>
      </c>
      <c r="I635" s="2">
        <v>17503.349609000001</v>
      </c>
      <c r="J635" s="2">
        <f t="shared" si="19"/>
        <v>4.9836979256931459E-3</v>
      </c>
    </row>
    <row r="636" spans="6:10" x14ac:dyDescent="0.3">
      <c r="F636" s="29">
        <v>44524</v>
      </c>
      <c r="G636" s="2">
        <v>2155.6684570000002</v>
      </c>
      <c r="H636" s="2">
        <f t="shared" si="18"/>
        <v>-1.4439256797560305E-2</v>
      </c>
      <c r="I636" s="2">
        <v>17415.050781000002</v>
      </c>
      <c r="J636" s="2">
        <f t="shared" si="19"/>
        <v>-5.0446817307812277E-3</v>
      </c>
    </row>
    <row r="637" spans="6:10" x14ac:dyDescent="0.3">
      <c r="F637" s="29">
        <v>44525</v>
      </c>
      <c r="G637" s="2">
        <v>2285.435547</v>
      </c>
      <c r="H637" s="2">
        <f t="shared" si="18"/>
        <v>6.0198074327530882E-2</v>
      </c>
      <c r="I637" s="2">
        <v>17536.25</v>
      </c>
      <c r="J637" s="2">
        <f t="shared" si="19"/>
        <v>6.9594525174872211E-3</v>
      </c>
    </row>
    <row r="638" spans="6:10" x14ac:dyDescent="0.3">
      <c r="F638" s="29">
        <v>44526</v>
      </c>
      <c r="G638" s="2">
        <v>2211.7741700000001</v>
      </c>
      <c r="H638" s="2">
        <f t="shared" si="18"/>
        <v>-3.2230782923059129E-2</v>
      </c>
      <c r="I638" s="2">
        <v>17026.449218999998</v>
      </c>
      <c r="J638" s="2">
        <f t="shared" si="19"/>
        <v>-2.9071254173497853E-2</v>
      </c>
    </row>
    <row r="639" spans="6:10" x14ac:dyDescent="0.3">
      <c r="F639" s="29">
        <v>44529</v>
      </c>
      <c r="G639" s="2">
        <v>2238.2683109999998</v>
      </c>
      <c r="H639" s="2">
        <f t="shared" si="18"/>
        <v>1.1978682706109942E-2</v>
      </c>
      <c r="I639" s="2">
        <v>17053.949218999998</v>
      </c>
      <c r="J639" s="2">
        <f t="shared" si="19"/>
        <v>1.6151341742653221E-3</v>
      </c>
    </row>
    <row r="640" spans="6:10" x14ac:dyDescent="0.3">
      <c r="F640" s="29">
        <v>44530</v>
      </c>
      <c r="G640" s="2">
        <v>2205.173096</v>
      </c>
      <c r="H640" s="2">
        <f t="shared" si="18"/>
        <v>-1.4786080309207321E-2</v>
      </c>
      <c r="I640" s="2">
        <v>16983.199218999998</v>
      </c>
      <c r="J640" s="2">
        <f t="shared" si="19"/>
        <v>-4.1485991949112072E-3</v>
      </c>
    </row>
    <row r="641" spans="6:10" x14ac:dyDescent="0.3">
      <c r="F641" s="29">
        <v>44531</v>
      </c>
      <c r="G641" s="2">
        <v>2261.6459960000002</v>
      </c>
      <c r="H641" s="2">
        <f t="shared" si="18"/>
        <v>2.5609282147708648E-2</v>
      </c>
      <c r="I641" s="2">
        <v>17166.900390999999</v>
      </c>
      <c r="J641" s="2">
        <f t="shared" si="19"/>
        <v>1.0816641177622459E-2</v>
      </c>
    </row>
    <row r="642" spans="6:10" x14ac:dyDescent="0.3">
      <c r="F642" s="29">
        <v>44532</v>
      </c>
      <c r="G642" s="2">
        <v>2276.1765140000002</v>
      </c>
      <c r="H642" s="2">
        <f t="shared" si="18"/>
        <v>6.4247534873711635E-3</v>
      </c>
      <c r="I642" s="2">
        <v>17401.650390999999</v>
      </c>
      <c r="J642" s="2">
        <f t="shared" si="19"/>
        <v>1.367457110213508E-2</v>
      </c>
    </row>
    <row r="643" spans="6:10" x14ac:dyDescent="0.3">
      <c r="F643" s="29">
        <v>44533</v>
      </c>
      <c r="G643" s="2">
        <v>2207.7863769999999</v>
      </c>
      <c r="H643" s="2">
        <f t="shared" si="18"/>
        <v>-3.0046060390903549E-2</v>
      </c>
      <c r="I643" s="2">
        <v>17196.699218999998</v>
      </c>
      <c r="J643" s="2">
        <f t="shared" si="19"/>
        <v>-1.1777685874323745E-2</v>
      </c>
    </row>
    <row r="644" spans="6:10" x14ac:dyDescent="0.3">
      <c r="F644" s="29">
        <v>44536</v>
      </c>
      <c r="G644" s="2">
        <v>2165.9360350000002</v>
      </c>
      <c r="H644" s="2">
        <f t="shared" ref="H644:H707" si="20">(G644-G643)/G643</f>
        <v>-1.8955793203537703E-2</v>
      </c>
      <c r="I644" s="2">
        <v>16912.25</v>
      </c>
      <c r="J644" s="2">
        <f t="shared" ref="J644:J707" si="21">(I644-I643)/I643</f>
        <v>-1.6540919590296771E-2</v>
      </c>
    </row>
    <row r="645" spans="6:10" x14ac:dyDescent="0.3">
      <c r="F645" s="29">
        <v>44537</v>
      </c>
      <c r="G645" s="2">
        <v>2183.58374</v>
      </c>
      <c r="H645" s="2">
        <f t="shared" si="20"/>
        <v>8.1478421868538039E-3</v>
      </c>
      <c r="I645" s="2">
        <v>17176.699218999998</v>
      </c>
      <c r="J645" s="2">
        <f t="shared" si="21"/>
        <v>1.5636548596431477E-2</v>
      </c>
    </row>
    <row r="646" spans="6:10" x14ac:dyDescent="0.3">
      <c r="F646" s="29">
        <v>44538</v>
      </c>
      <c r="G646" s="2">
        <v>2216.8161620000001</v>
      </c>
      <c r="H646" s="2">
        <f t="shared" si="20"/>
        <v>1.5219211148732974E-2</v>
      </c>
      <c r="I646" s="2">
        <v>17469.75</v>
      </c>
      <c r="J646" s="2">
        <f t="shared" si="21"/>
        <v>1.7060948513078912E-2</v>
      </c>
    </row>
    <row r="647" spans="6:10" x14ac:dyDescent="0.3">
      <c r="F647" s="29">
        <v>44539</v>
      </c>
      <c r="G647" s="2">
        <v>2251.9738769999999</v>
      </c>
      <c r="H647" s="2">
        <f t="shared" si="20"/>
        <v>1.5859553716119031E-2</v>
      </c>
      <c r="I647" s="2">
        <v>17516.849609000001</v>
      </c>
      <c r="J647" s="2">
        <f t="shared" si="21"/>
        <v>2.6960665722177354E-3</v>
      </c>
    </row>
    <row r="648" spans="6:10" x14ac:dyDescent="0.3">
      <c r="F648" s="29">
        <v>44540</v>
      </c>
      <c r="G648" s="2">
        <v>2254.2658689999998</v>
      </c>
      <c r="H648" s="2">
        <f t="shared" si="20"/>
        <v>1.0177702429893403E-3</v>
      </c>
      <c r="I648" s="2">
        <v>17511.300781000002</v>
      </c>
      <c r="J648" s="2">
        <f t="shared" si="21"/>
        <v>-3.1677088767994617E-4</v>
      </c>
    </row>
    <row r="649" spans="6:10" x14ac:dyDescent="0.3">
      <c r="F649" s="29">
        <v>44543</v>
      </c>
      <c r="G649" s="2">
        <v>2209.0695799999999</v>
      </c>
      <c r="H649" s="2">
        <f t="shared" si="20"/>
        <v>-2.0049227387738965E-2</v>
      </c>
      <c r="I649" s="2">
        <v>17368.25</v>
      </c>
      <c r="J649" s="2">
        <f t="shared" si="21"/>
        <v>-8.1690551027033785E-3</v>
      </c>
    </row>
    <row r="650" spans="6:10" x14ac:dyDescent="0.3">
      <c r="F650" s="29">
        <v>44544</v>
      </c>
      <c r="G650" s="2">
        <v>2182.0251459999999</v>
      </c>
      <c r="H650" s="2">
        <f t="shared" si="20"/>
        <v>-1.2242454581263081E-2</v>
      </c>
      <c r="I650" s="2">
        <v>17324.900390999999</v>
      </c>
      <c r="J650" s="2">
        <f t="shared" si="21"/>
        <v>-2.4959111597311636E-3</v>
      </c>
    </row>
    <row r="651" spans="6:10" x14ac:dyDescent="0.3">
      <c r="F651" s="29">
        <v>44545</v>
      </c>
      <c r="G651" s="2">
        <v>2175.6538089999999</v>
      </c>
      <c r="H651" s="2">
        <f t="shared" si="20"/>
        <v>-2.919919145606418E-3</v>
      </c>
      <c r="I651" s="2">
        <v>17221.400390999999</v>
      </c>
      <c r="J651" s="2">
        <f t="shared" si="21"/>
        <v>-5.9740603215107978E-3</v>
      </c>
    </row>
    <row r="652" spans="6:10" x14ac:dyDescent="0.3">
      <c r="F652" s="29">
        <v>44546</v>
      </c>
      <c r="G652" s="2">
        <v>2203.798096</v>
      </c>
      <c r="H652" s="2">
        <f t="shared" si="20"/>
        <v>1.2936013479523239E-2</v>
      </c>
      <c r="I652" s="2">
        <v>17248.400390999999</v>
      </c>
      <c r="J652" s="2">
        <f t="shared" si="21"/>
        <v>1.5678167504955261E-3</v>
      </c>
    </row>
    <row r="653" spans="6:10" x14ac:dyDescent="0.3">
      <c r="F653" s="29">
        <v>44547</v>
      </c>
      <c r="G653" s="2">
        <v>2145.6298830000001</v>
      </c>
      <c r="H653" s="2">
        <f t="shared" si="20"/>
        <v>-2.6394529111164057E-2</v>
      </c>
      <c r="I653" s="2">
        <v>16985.199218999998</v>
      </c>
      <c r="J653" s="2">
        <f t="shared" si="21"/>
        <v>-1.5259453980285387E-2</v>
      </c>
    </row>
    <row r="654" spans="6:10" x14ac:dyDescent="0.3">
      <c r="F654" s="29">
        <v>44550</v>
      </c>
      <c r="G654" s="2">
        <v>2087.782471</v>
      </c>
      <c r="H654" s="2">
        <f t="shared" si="20"/>
        <v>-2.6960573423370836E-2</v>
      </c>
      <c r="I654" s="2">
        <v>16614.199218999998</v>
      </c>
      <c r="J654" s="2">
        <f t="shared" si="21"/>
        <v>-2.1842546279056393E-2</v>
      </c>
    </row>
    <row r="655" spans="6:10" x14ac:dyDescent="0.3">
      <c r="F655" s="29">
        <v>44551</v>
      </c>
      <c r="G655" s="2">
        <v>2118.8603520000001</v>
      </c>
      <c r="H655" s="2">
        <f t="shared" si="20"/>
        <v>1.4885593413912785E-2</v>
      </c>
      <c r="I655" s="2">
        <v>16770.849609000001</v>
      </c>
      <c r="J655" s="2">
        <f t="shared" si="21"/>
        <v>9.4287054064487886E-3</v>
      </c>
    </row>
    <row r="656" spans="6:10" x14ac:dyDescent="0.3">
      <c r="F656" s="29">
        <v>44552</v>
      </c>
      <c r="G656" s="2">
        <v>2169.1445309999999</v>
      </c>
      <c r="H656" s="2">
        <f t="shared" si="20"/>
        <v>2.3731709809254934E-2</v>
      </c>
      <c r="I656" s="2">
        <v>16955.449218999998</v>
      </c>
      <c r="J656" s="2">
        <f t="shared" si="21"/>
        <v>1.1007171032106383E-2</v>
      </c>
    </row>
    <row r="657" spans="6:10" x14ac:dyDescent="0.3">
      <c r="F657" s="29">
        <v>44553</v>
      </c>
      <c r="G657" s="2">
        <v>2168.3654790000001</v>
      </c>
      <c r="H657" s="2">
        <f t="shared" si="20"/>
        <v>-3.5915172496168957E-4</v>
      </c>
      <c r="I657" s="2">
        <v>17072.599609000001</v>
      </c>
      <c r="J657" s="2">
        <f t="shared" si="21"/>
        <v>6.9093061756644999E-3</v>
      </c>
    </row>
    <row r="658" spans="6:10" x14ac:dyDescent="0.3">
      <c r="F658" s="29">
        <v>44554</v>
      </c>
      <c r="G658" s="2">
        <v>2175.2871089999999</v>
      </c>
      <c r="H658" s="2">
        <f t="shared" si="20"/>
        <v>3.1920956439464802E-3</v>
      </c>
      <c r="I658" s="2">
        <v>17003.75</v>
      </c>
      <c r="J658" s="2">
        <f t="shared" si="21"/>
        <v>-4.0327548573039799E-3</v>
      </c>
    </row>
    <row r="659" spans="6:10" x14ac:dyDescent="0.3">
      <c r="F659" s="29">
        <v>44557</v>
      </c>
      <c r="G659" s="2">
        <v>2172.9492190000001</v>
      </c>
      <c r="H659" s="2">
        <f t="shared" si="20"/>
        <v>-1.074750082564751E-3</v>
      </c>
      <c r="I659" s="2">
        <v>17086.25</v>
      </c>
      <c r="J659" s="2">
        <f t="shared" si="21"/>
        <v>4.8518709108284937E-3</v>
      </c>
    </row>
    <row r="660" spans="6:10" x14ac:dyDescent="0.3">
      <c r="F660" s="29">
        <v>44558</v>
      </c>
      <c r="G660" s="2">
        <v>2198.7561040000001</v>
      </c>
      <c r="H660" s="2">
        <f t="shared" si="20"/>
        <v>1.1876432626380655E-2</v>
      </c>
      <c r="I660" s="2">
        <v>17233.25</v>
      </c>
      <c r="J660" s="2">
        <f t="shared" si="21"/>
        <v>8.6034091740434561E-3</v>
      </c>
    </row>
    <row r="661" spans="6:10" x14ac:dyDescent="0.3">
      <c r="F661" s="29">
        <v>44559</v>
      </c>
      <c r="G661" s="2">
        <v>2202.514893</v>
      </c>
      <c r="H661" s="2">
        <f t="shared" si="20"/>
        <v>1.7095070222486026E-3</v>
      </c>
      <c r="I661" s="2">
        <v>17213.599609000001</v>
      </c>
      <c r="J661" s="2">
        <f t="shared" si="21"/>
        <v>-1.1402603107364669E-3</v>
      </c>
    </row>
    <row r="662" spans="6:10" x14ac:dyDescent="0.3">
      <c r="F662" s="29">
        <v>44560</v>
      </c>
      <c r="G662" s="2">
        <v>2162.727539</v>
      </c>
      <c r="H662" s="2">
        <f t="shared" si="20"/>
        <v>-1.8064510767419384E-2</v>
      </c>
      <c r="I662" s="2">
        <v>17203.949218999998</v>
      </c>
      <c r="J662" s="2">
        <f t="shared" si="21"/>
        <v>-5.6062591318534465E-4</v>
      </c>
    </row>
    <row r="663" spans="6:10" x14ac:dyDescent="0.3">
      <c r="F663" s="29">
        <v>44561</v>
      </c>
      <c r="G663" s="2">
        <v>2171.0241700000001</v>
      </c>
      <c r="H663" s="2">
        <f t="shared" si="20"/>
        <v>3.8361887248341739E-3</v>
      </c>
      <c r="I663" s="2">
        <v>17354.050781000002</v>
      </c>
      <c r="J663" s="2">
        <f t="shared" si="21"/>
        <v>8.72483172841685E-3</v>
      </c>
    </row>
    <row r="664" spans="6:10" x14ac:dyDescent="0.3">
      <c r="F664" s="29">
        <v>44564</v>
      </c>
      <c r="G664" s="2">
        <v>2203.7521969999998</v>
      </c>
      <c r="H664" s="2">
        <f t="shared" si="20"/>
        <v>1.5074925213752758E-2</v>
      </c>
      <c r="I664" s="2">
        <v>17625.699218999998</v>
      </c>
      <c r="J664" s="2">
        <f t="shared" si="21"/>
        <v>1.5653315841244946E-2</v>
      </c>
    </row>
    <row r="665" spans="6:10" x14ac:dyDescent="0.3">
      <c r="F665" s="29">
        <v>44565</v>
      </c>
      <c r="G665" s="2">
        <v>2253.4865719999998</v>
      </c>
      <c r="H665" s="2">
        <f t="shared" si="20"/>
        <v>2.2568043298018776E-2</v>
      </c>
      <c r="I665" s="2">
        <v>17805.25</v>
      </c>
      <c r="J665" s="2">
        <f t="shared" si="21"/>
        <v>1.0186874220935935E-2</v>
      </c>
    </row>
    <row r="666" spans="6:10" x14ac:dyDescent="0.3">
      <c r="F666" s="29">
        <v>44566</v>
      </c>
      <c r="G666" s="2">
        <v>2264.029297</v>
      </c>
      <c r="H666" s="2">
        <f t="shared" si="20"/>
        <v>4.6784059559065554E-3</v>
      </c>
      <c r="I666" s="2">
        <v>17925.25</v>
      </c>
      <c r="J666" s="2">
        <f t="shared" si="21"/>
        <v>6.7395852346920151E-3</v>
      </c>
    </row>
    <row r="667" spans="6:10" x14ac:dyDescent="0.3">
      <c r="F667" s="29">
        <v>44567</v>
      </c>
      <c r="G667" s="2">
        <v>2215.349365</v>
      </c>
      <c r="H667" s="2">
        <f t="shared" si="20"/>
        <v>-2.150145851226589E-2</v>
      </c>
      <c r="I667" s="2">
        <v>17745.900390999999</v>
      </c>
      <c r="J667" s="2">
        <f t="shared" si="21"/>
        <v>-1.0005417441876725E-2</v>
      </c>
    </row>
    <row r="668" spans="6:10" x14ac:dyDescent="0.3">
      <c r="F668" s="29">
        <v>44568</v>
      </c>
      <c r="G668" s="2">
        <v>2233.226318</v>
      </c>
      <c r="H668" s="2">
        <f t="shared" si="20"/>
        <v>8.0695863516768423E-3</v>
      </c>
      <c r="I668" s="2">
        <v>17812.699218999998</v>
      </c>
      <c r="J668" s="2">
        <f t="shared" si="21"/>
        <v>3.7641836440080946E-3</v>
      </c>
    </row>
    <row r="669" spans="6:10" x14ac:dyDescent="0.3">
      <c r="F669" s="29">
        <v>44571</v>
      </c>
      <c r="G669" s="2">
        <v>2235.0598140000002</v>
      </c>
      <c r="H669" s="2">
        <f t="shared" si="20"/>
        <v>8.210076986922718E-4</v>
      </c>
      <c r="I669" s="2">
        <v>18003.300781000002</v>
      </c>
      <c r="J669" s="2">
        <f t="shared" si="21"/>
        <v>1.0700318893651863E-2</v>
      </c>
    </row>
    <row r="670" spans="6:10" x14ac:dyDescent="0.3">
      <c r="F670" s="29">
        <v>44572</v>
      </c>
      <c r="G670" s="2">
        <v>2251.1489259999998</v>
      </c>
      <c r="H670" s="2">
        <f t="shared" si="20"/>
        <v>7.1985151803188648E-3</v>
      </c>
      <c r="I670" s="2">
        <v>18055.75</v>
      </c>
      <c r="J670" s="2">
        <f t="shared" si="21"/>
        <v>2.9133112665290341E-3</v>
      </c>
    </row>
    <row r="671" spans="6:10" x14ac:dyDescent="0.3">
      <c r="F671" s="29">
        <v>44573</v>
      </c>
      <c r="G671" s="2">
        <v>2311.242432</v>
      </c>
      <c r="H671" s="2">
        <f t="shared" si="20"/>
        <v>2.669459372764757E-2</v>
      </c>
      <c r="I671" s="2">
        <v>18212.349609000001</v>
      </c>
      <c r="J671" s="2">
        <f t="shared" si="21"/>
        <v>8.6731157110616162E-3</v>
      </c>
    </row>
    <row r="672" spans="6:10" x14ac:dyDescent="0.3">
      <c r="F672" s="29">
        <v>44574</v>
      </c>
      <c r="G672" s="2">
        <v>2324.2604980000001</v>
      </c>
      <c r="H672" s="2">
        <f t="shared" si="20"/>
        <v>5.6324969720874737E-3</v>
      </c>
      <c r="I672" s="2">
        <v>18257.800781000002</v>
      </c>
      <c r="J672" s="2">
        <f t="shared" si="21"/>
        <v>2.4956237375072317E-3</v>
      </c>
    </row>
    <row r="673" spans="6:10" x14ac:dyDescent="0.3">
      <c r="F673" s="29">
        <v>44575</v>
      </c>
      <c r="G673" s="2">
        <v>2327.6525879999999</v>
      </c>
      <c r="H673" s="2">
        <f t="shared" si="20"/>
        <v>1.4594276342598778E-3</v>
      </c>
      <c r="I673" s="2">
        <v>18255.75</v>
      </c>
      <c r="J673" s="2">
        <f t="shared" si="21"/>
        <v>-1.1232355005953847E-4</v>
      </c>
    </row>
    <row r="674" spans="6:10" x14ac:dyDescent="0.3">
      <c r="F674" s="29">
        <v>44578</v>
      </c>
      <c r="G674" s="2">
        <v>2339.7993160000001</v>
      </c>
      <c r="H674" s="2">
        <f t="shared" si="20"/>
        <v>5.2184454254992829E-3</v>
      </c>
      <c r="I674" s="2">
        <v>18308.099609000001</v>
      </c>
      <c r="J674" s="2">
        <f t="shared" si="21"/>
        <v>2.8675682456212855E-3</v>
      </c>
    </row>
    <row r="675" spans="6:10" x14ac:dyDescent="0.3">
      <c r="F675" s="29">
        <v>44579</v>
      </c>
      <c r="G675" s="2">
        <v>2311.8840329999998</v>
      </c>
      <c r="H675" s="2">
        <f t="shared" si="20"/>
        <v>-1.1930631319152105E-2</v>
      </c>
      <c r="I675" s="2">
        <v>18113.050781000002</v>
      </c>
      <c r="J675" s="2">
        <f t="shared" si="21"/>
        <v>-1.0653690561313956E-2</v>
      </c>
    </row>
    <row r="676" spans="6:10" x14ac:dyDescent="0.3">
      <c r="F676" s="29">
        <v>44580</v>
      </c>
      <c r="G676" s="2">
        <v>2311.7009280000002</v>
      </c>
      <c r="H676" s="2">
        <f t="shared" si="20"/>
        <v>-7.9201637013777477E-5</v>
      </c>
      <c r="I676" s="2">
        <v>17938.400390999999</v>
      </c>
      <c r="J676" s="2">
        <f t="shared" si="21"/>
        <v>-9.6422403995689715E-3</v>
      </c>
    </row>
    <row r="677" spans="6:10" x14ac:dyDescent="0.3">
      <c r="F677" s="29">
        <v>44581</v>
      </c>
      <c r="G677" s="2">
        <v>2271.2260740000002</v>
      </c>
      <c r="H677" s="2">
        <f t="shared" si="20"/>
        <v>-1.7508689601564258E-2</v>
      </c>
      <c r="I677" s="2">
        <v>17757</v>
      </c>
      <c r="J677" s="2">
        <f t="shared" si="21"/>
        <v>-1.0112406181490457E-2</v>
      </c>
    </row>
    <row r="678" spans="6:10" x14ac:dyDescent="0.3">
      <c r="F678" s="29">
        <v>44582</v>
      </c>
      <c r="G678" s="2">
        <v>2271.592529</v>
      </c>
      <c r="H678" s="2">
        <f t="shared" si="20"/>
        <v>1.61346773971502E-4</v>
      </c>
      <c r="I678" s="2">
        <v>17617.150390999999</v>
      </c>
      <c r="J678" s="2">
        <f t="shared" si="21"/>
        <v>-7.8757452835501937E-3</v>
      </c>
    </row>
    <row r="679" spans="6:10" x14ac:dyDescent="0.3">
      <c r="F679" s="29">
        <v>44585</v>
      </c>
      <c r="G679" s="2">
        <v>2179.9624020000001</v>
      </c>
      <c r="H679" s="2">
        <f t="shared" si="20"/>
        <v>-4.0337395827031219E-2</v>
      </c>
      <c r="I679" s="2">
        <v>17149.099609000001</v>
      </c>
      <c r="J679" s="2">
        <f t="shared" si="21"/>
        <v>-2.6567905229389972E-2</v>
      </c>
    </row>
    <row r="680" spans="6:10" x14ac:dyDescent="0.3">
      <c r="F680" s="29">
        <v>44586</v>
      </c>
      <c r="G680" s="2">
        <v>2175.6994629999999</v>
      </c>
      <c r="H680" s="2">
        <f t="shared" si="20"/>
        <v>-1.9555103317787348E-3</v>
      </c>
      <c r="I680" s="2">
        <v>17277.949218999998</v>
      </c>
      <c r="J680" s="2">
        <f t="shared" si="21"/>
        <v>7.5134912583035007E-3</v>
      </c>
    </row>
    <row r="681" spans="6:10" x14ac:dyDescent="0.3">
      <c r="F681" s="29">
        <v>44588</v>
      </c>
      <c r="G681" s="2">
        <v>2143.4753420000002</v>
      </c>
      <c r="H681" s="2">
        <f t="shared" si="20"/>
        <v>-1.4810924738459496E-2</v>
      </c>
      <c r="I681" s="2">
        <v>17110.150390999999</v>
      </c>
      <c r="J681" s="2">
        <f t="shared" si="21"/>
        <v>-9.7117329072524492E-3</v>
      </c>
    </row>
    <row r="682" spans="6:10" x14ac:dyDescent="0.3">
      <c r="F682" s="29">
        <v>44589</v>
      </c>
      <c r="G682" s="2">
        <v>2141.4128420000002</v>
      </c>
      <c r="H682" s="2">
        <f t="shared" si="20"/>
        <v>-9.6222240563567901E-4</v>
      </c>
      <c r="I682" s="2">
        <v>17101.949218999998</v>
      </c>
      <c r="J682" s="2">
        <f t="shared" si="21"/>
        <v>-4.7931618440448059E-4</v>
      </c>
    </row>
    <row r="683" spans="6:10" x14ac:dyDescent="0.3">
      <c r="F683" s="29">
        <v>44592</v>
      </c>
      <c r="G683" s="2">
        <v>2187.9384770000001</v>
      </c>
      <c r="H683" s="2">
        <f t="shared" si="20"/>
        <v>2.1726606886576225E-2</v>
      </c>
      <c r="I683" s="2">
        <v>17339.849609000001</v>
      </c>
      <c r="J683" s="2">
        <f t="shared" si="21"/>
        <v>1.3910717834181083E-2</v>
      </c>
    </row>
    <row r="684" spans="6:10" x14ac:dyDescent="0.3">
      <c r="F684" s="29">
        <v>44593</v>
      </c>
      <c r="G684" s="2">
        <v>2180.6960450000001</v>
      </c>
      <c r="H684" s="2">
        <f t="shared" si="20"/>
        <v>-3.3101625462204471E-3</v>
      </c>
      <c r="I684" s="2">
        <v>17576.849609000001</v>
      </c>
      <c r="J684" s="2">
        <f t="shared" si="21"/>
        <v>1.3667938612165849E-2</v>
      </c>
    </row>
    <row r="685" spans="6:10" x14ac:dyDescent="0.3">
      <c r="F685" s="29">
        <v>44594</v>
      </c>
      <c r="G685" s="2">
        <v>2185.1420899999998</v>
      </c>
      <c r="H685" s="2">
        <f t="shared" si="20"/>
        <v>2.0388192156324497E-3</v>
      </c>
      <c r="I685" s="2">
        <v>17780</v>
      </c>
      <c r="J685" s="2">
        <f t="shared" si="21"/>
        <v>1.1557838606981006E-2</v>
      </c>
    </row>
    <row r="686" spans="6:10" x14ac:dyDescent="0.3">
      <c r="F686" s="29">
        <v>44595</v>
      </c>
      <c r="G686" s="2">
        <v>2156.9060060000002</v>
      </c>
      <c r="H686" s="2">
        <f t="shared" si="20"/>
        <v>-1.2921852601356311E-2</v>
      </c>
      <c r="I686" s="2">
        <v>17560.199218999998</v>
      </c>
      <c r="J686" s="2">
        <f t="shared" si="21"/>
        <v>-1.2362248650168826E-2</v>
      </c>
    </row>
    <row r="687" spans="6:10" x14ac:dyDescent="0.3">
      <c r="F687" s="29">
        <v>44596</v>
      </c>
      <c r="G687" s="2">
        <v>2137.2414549999999</v>
      </c>
      <c r="H687" s="2">
        <f t="shared" si="20"/>
        <v>-9.1170180551670733E-3</v>
      </c>
      <c r="I687" s="2">
        <v>17516.300781000002</v>
      </c>
      <c r="J687" s="2">
        <f t="shared" si="21"/>
        <v>-2.4998826865528247E-3</v>
      </c>
    </row>
    <row r="688" spans="6:10" x14ac:dyDescent="0.3">
      <c r="F688" s="29">
        <v>44599</v>
      </c>
      <c r="G688" s="2">
        <v>2124.2236330000001</v>
      </c>
      <c r="H688" s="2">
        <f t="shared" si="20"/>
        <v>-6.0909458636716355E-3</v>
      </c>
      <c r="I688" s="2">
        <v>17213.599609000001</v>
      </c>
      <c r="J688" s="2">
        <f t="shared" si="21"/>
        <v>-1.7281112935006348E-2</v>
      </c>
    </row>
    <row r="689" spans="6:10" x14ac:dyDescent="0.3">
      <c r="F689" s="29">
        <v>44600</v>
      </c>
      <c r="G689" s="2">
        <v>2159.9311520000001</v>
      </c>
      <c r="H689" s="2">
        <f t="shared" si="20"/>
        <v>1.6809679755596638E-2</v>
      </c>
      <c r="I689" s="2">
        <v>17266.75</v>
      </c>
      <c r="J689" s="2">
        <f t="shared" si="21"/>
        <v>3.0876976464707553E-3</v>
      </c>
    </row>
    <row r="690" spans="6:10" x14ac:dyDescent="0.3">
      <c r="F690" s="29">
        <v>44601</v>
      </c>
      <c r="G690" s="2">
        <v>2185.0964359999998</v>
      </c>
      <c r="H690" s="2">
        <f t="shared" si="20"/>
        <v>1.1650965808191511E-2</v>
      </c>
      <c r="I690" s="2">
        <v>17463.800781000002</v>
      </c>
      <c r="J690" s="2">
        <f t="shared" si="21"/>
        <v>1.1412152315867301E-2</v>
      </c>
    </row>
    <row r="691" spans="6:10" x14ac:dyDescent="0.3">
      <c r="F691" s="29">
        <v>44602</v>
      </c>
      <c r="G691" s="2">
        <v>2182.850586</v>
      </c>
      <c r="H691" s="2">
        <f t="shared" si="20"/>
        <v>-1.0278036076572464E-3</v>
      </c>
      <c r="I691" s="2">
        <v>17605.849609000001</v>
      </c>
      <c r="J691" s="2">
        <f t="shared" si="21"/>
        <v>8.1339010780827944E-3</v>
      </c>
    </row>
    <row r="692" spans="6:10" x14ac:dyDescent="0.3">
      <c r="F692" s="29">
        <v>44603</v>
      </c>
      <c r="G692" s="2">
        <v>2178.5874020000001</v>
      </c>
      <c r="H692" s="2">
        <f t="shared" si="20"/>
        <v>-1.9530351858905977E-3</v>
      </c>
      <c r="I692" s="2">
        <v>17374.75</v>
      </c>
      <c r="J692" s="2">
        <f t="shared" si="21"/>
        <v>-1.3126296891793515E-2</v>
      </c>
    </row>
    <row r="693" spans="6:10" x14ac:dyDescent="0.3">
      <c r="F693" s="29">
        <v>44606</v>
      </c>
      <c r="G693" s="2">
        <v>2143.8881839999999</v>
      </c>
      <c r="H693" s="2">
        <f t="shared" si="20"/>
        <v>-1.5927393120948652E-2</v>
      </c>
      <c r="I693" s="2">
        <v>16842.800781000002</v>
      </c>
      <c r="J693" s="2">
        <f t="shared" si="21"/>
        <v>-3.0616222909682054E-2</v>
      </c>
    </row>
    <row r="694" spans="6:10" x14ac:dyDescent="0.3">
      <c r="F694" s="29">
        <v>44607</v>
      </c>
      <c r="G694" s="2">
        <v>2216.678711</v>
      </c>
      <c r="H694" s="2">
        <f t="shared" si="20"/>
        <v>3.3952576231932867E-2</v>
      </c>
      <c r="I694" s="2">
        <v>17352.449218999998</v>
      </c>
      <c r="J694" s="2">
        <f t="shared" si="21"/>
        <v>3.025912641411278E-2</v>
      </c>
    </row>
    <row r="695" spans="6:10" x14ac:dyDescent="0.3">
      <c r="F695" s="29">
        <v>44608</v>
      </c>
      <c r="G695" s="2">
        <v>2212.094971</v>
      </c>
      <c r="H695" s="2">
        <f t="shared" si="20"/>
        <v>-2.0678413958927738E-3</v>
      </c>
      <c r="I695" s="2">
        <v>17322.199218999998</v>
      </c>
      <c r="J695" s="2">
        <f t="shared" si="21"/>
        <v>-1.7432697608403243E-3</v>
      </c>
    </row>
    <row r="696" spans="6:10" x14ac:dyDescent="0.3">
      <c r="F696" s="29">
        <v>44609</v>
      </c>
      <c r="G696" s="2">
        <v>2240.101807</v>
      </c>
      <c r="H696" s="2">
        <f t="shared" si="20"/>
        <v>1.266077468063645E-2</v>
      </c>
      <c r="I696" s="2">
        <v>17304.599609000001</v>
      </c>
      <c r="J696" s="2">
        <f t="shared" si="21"/>
        <v>-1.01601475525655E-3</v>
      </c>
    </row>
    <row r="697" spans="6:10" x14ac:dyDescent="0.3">
      <c r="F697" s="29">
        <v>44610</v>
      </c>
      <c r="G697" s="2">
        <v>2222.5920409999999</v>
      </c>
      <c r="H697" s="2">
        <f t="shared" si="20"/>
        <v>-7.8165045647856698E-3</v>
      </c>
      <c r="I697" s="2">
        <v>17276.300781000002</v>
      </c>
      <c r="J697" s="2">
        <f t="shared" si="21"/>
        <v>-1.6353356124623089E-3</v>
      </c>
    </row>
    <row r="698" spans="6:10" x14ac:dyDescent="0.3">
      <c r="F698" s="29">
        <v>44613</v>
      </c>
      <c r="G698" s="2">
        <v>2200.1313479999999</v>
      </c>
      <c r="H698" s="2">
        <f t="shared" si="20"/>
        <v>-1.0105630086704695E-2</v>
      </c>
      <c r="I698" s="2">
        <v>17206.650390999999</v>
      </c>
      <c r="J698" s="2">
        <f t="shared" si="21"/>
        <v>-4.0315569219888841E-3</v>
      </c>
    </row>
    <row r="699" spans="6:10" x14ac:dyDescent="0.3">
      <c r="F699" s="29">
        <v>44614</v>
      </c>
      <c r="G699" s="2">
        <v>2190.1384280000002</v>
      </c>
      <c r="H699" s="2">
        <f t="shared" si="20"/>
        <v>-4.5419651917980334E-3</v>
      </c>
      <c r="I699" s="2">
        <v>17092.199218999998</v>
      </c>
      <c r="J699" s="2">
        <f t="shared" si="21"/>
        <v>-6.6515660747001083E-3</v>
      </c>
    </row>
    <row r="700" spans="6:10" x14ac:dyDescent="0.3">
      <c r="F700" s="29">
        <v>44615</v>
      </c>
      <c r="G700" s="2">
        <v>2176.4331050000001</v>
      </c>
      <c r="H700" s="2">
        <f t="shared" si="20"/>
        <v>-6.2577428096705374E-3</v>
      </c>
      <c r="I700" s="2">
        <v>17063.25</v>
      </c>
      <c r="J700" s="2">
        <f t="shared" si="21"/>
        <v>-1.6937094301953718E-3</v>
      </c>
    </row>
    <row r="701" spans="6:10" x14ac:dyDescent="0.3">
      <c r="F701" s="29">
        <v>44616</v>
      </c>
      <c r="G701" s="2">
        <v>2067.9802249999998</v>
      </c>
      <c r="H701" s="2">
        <f t="shared" si="20"/>
        <v>-4.983055980486948E-2</v>
      </c>
      <c r="I701" s="2">
        <v>16247.950194999999</v>
      </c>
      <c r="J701" s="2">
        <f t="shared" si="21"/>
        <v>-4.778103848915069E-2</v>
      </c>
    </row>
    <row r="702" spans="6:10" x14ac:dyDescent="0.3">
      <c r="F702" s="29">
        <v>44617</v>
      </c>
      <c r="G702" s="2">
        <v>2093.8330080000001</v>
      </c>
      <c r="H702" s="2">
        <f t="shared" si="20"/>
        <v>1.2501465288431506E-2</v>
      </c>
      <c r="I702" s="2">
        <v>16658.400390999999</v>
      </c>
      <c r="J702" s="2">
        <f t="shared" si="21"/>
        <v>2.5261660152448528E-2</v>
      </c>
    </row>
    <row r="703" spans="6:10" x14ac:dyDescent="0.3">
      <c r="F703" s="29">
        <v>44620</v>
      </c>
      <c r="G703" s="2">
        <v>2163.139893</v>
      </c>
      <c r="H703" s="2">
        <f t="shared" si="20"/>
        <v>3.3100483531970364E-2</v>
      </c>
      <c r="I703" s="2">
        <v>16793.900390999999</v>
      </c>
      <c r="J703" s="2">
        <f t="shared" si="21"/>
        <v>8.1340342901834867E-3</v>
      </c>
    </row>
    <row r="704" spans="6:10" x14ac:dyDescent="0.3">
      <c r="F704" s="29">
        <v>44622</v>
      </c>
      <c r="G704" s="2">
        <v>2198.8935550000001</v>
      </c>
      <c r="H704" s="2">
        <f t="shared" si="20"/>
        <v>1.6528594436125116E-2</v>
      </c>
      <c r="I704" s="2">
        <v>16605.949218999998</v>
      </c>
      <c r="J704" s="2">
        <f t="shared" si="21"/>
        <v>-1.119163313012894E-2</v>
      </c>
    </row>
    <row r="705" spans="6:10" x14ac:dyDescent="0.3">
      <c r="F705" s="29">
        <v>44623</v>
      </c>
      <c r="G705" s="2">
        <v>2180.329346</v>
      </c>
      <c r="H705" s="2">
        <f t="shared" si="20"/>
        <v>-8.4425228123423731E-3</v>
      </c>
      <c r="I705" s="2">
        <v>16498.050781000002</v>
      </c>
      <c r="J705" s="2">
        <f t="shared" si="21"/>
        <v>-6.4975772584287186E-3</v>
      </c>
    </row>
    <row r="706" spans="6:10" x14ac:dyDescent="0.3">
      <c r="F706" s="29">
        <v>44624</v>
      </c>
      <c r="G706" s="2">
        <v>2131.9702149999998</v>
      </c>
      <c r="H706" s="2">
        <f t="shared" si="20"/>
        <v>-2.2179736785508625E-2</v>
      </c>
      <c r="I706" s="2">
        <v>16245.349609000001</v>
      </c>
      <c r="J706" s="2">
        <f t="shared" si="21"/>
        <v>-1.5317032015141119E-2</v>
      </c>
    </row>
    <row r="707" spans="6:10" x14ac:dyDescent="0.3">
      <c r="F707" s="29">
        <v>44627</v>
      </c>
      <c r="G707" s="2">
        <v>2053.1289059999999</v>
      </c>
      <c r="H707" s="2">
        <f t="shared" si="20"/>
        <v>-3.6980492712934042E-2</v>
      </c>
      <c r="I707" s="2">
        <v>15863.150390999999</v>
      </c>
      <c r="J707" s="2">
        <f t="shared" si="21"/>
        <v>-2.3526684694323931E-2</v>
      </c>
    </row>
    <row r="708" spans="6:10" x14ac:dyDescent="0.3">
      <c r="F708" s="29">
        <v>44628</v>
      </c>
      <c r="G708" s="2">
        <v>2049.4157709999999</v>
      </c>
      <c r="H708" s="2">
        <f t="shared" ref="H708:H771" si="22">(G708-G707)/G707</f>
        <v>-1.8085250220523494E-3</v>
      </c>
      <c r="I708" s="2">
        <v>16013.450194999999</v>
      </c>
      <c r="J708" s="2">
        <f t="shared" ref="J708:J771" si="23">(I708-I707)/I707</f>
        <v>9.4747764659202389E-3</v>
      </c>
    </row>
    <row r="709" spans="6:10" x14ac:dyDescent="0.3">
      <c r="F709" s="29">
        <v>44629</v>
      </c>
      <c r="G709" s="2">
        <v>2158.1435550000001</v>
      </c>
      <c r="H709" s="2">
        <f t="shared" si="22"/>
        <v>5.3053062994117148E-2</v>
      </c>
      <c r="I709" s="2">
        <v>16345.349609000001</v>
      </c>
      <c r="J709" s="2">
        <f t="shared" si="23"/>
        <v>2.0726290084795894E-2</v>
      </c>
    </row>
    <row r="710" spans="6:10" x14ac:dyDescent="0.3">
      <c r="F710" s="29">
        <v>44630</v>
      </c>
      <c r="G710" s="2">
        <v>2193.1179200000001</v>
      </c>
      <c r="H710" s="2">
        <f t="shared" si="22"/>
        <v>1.6205763939554071E-2</v>
      </c>
      <c r="I710" s="2">
        <v>16594.900390999999</v>
      </c>
      <c r="J710" s="2">
        <f t="shared" si="23"/>
        <v>1.526738723670933E-2</v>
      </c>
    </row>
    <row r="711" spans="6:10" x14ac:dyDescent="0.3">
      <c r="F711" s="29">
        <v>44631</v>
      </c>
      <c r="G711" s="2">
        <v>2199.4436040000001</v>
      </c>
      <c r="H711" s="2">
        <f t="shared" si="22"/>
        <v>2.8843337343210027E-3</v>
      </c>
      <c r="I711" s="2">
        <v>16630.449218999998</v>
      </c>
      <c r="J711" s="2">
        <f t="shared" si="23"/>
        <v>2.142153743765671E-3</v>
      </c>
    </row>
    <row r="712" spans="6:10" x14ac:dyDescent="0.3">
      <c r="F712" s="29">
        <v>44634</v>
      </c>
      <c r="G712" s="2">
        <v>2217.5036620000001</v>
      </c>
      <c r="H712" s="2">
        <f t="shared" si="22"/>
        <v>8.2111939433933429E-3</v>
      </c>
      <c r="I712" s="2">
        <v>16871.300781000002</v>
      </c>
      <c r="J712" s="2">
        <f t="shared" si="23"/>
        <v>1.4482565012425206E-2</v>
      </c>
    </row>
    <row r="713" spans="6:10" x14ac:dyDescent="0.3">
      <c r="F713" s="29">
        <v>44635</v>
      </c>
      <c r="G713" s="2">
        <v>2166.7153320000002</v>
      </c>
      <c r="H713" s="2">
        <f t="shared" si="22"/>
        <v>-2.2903380440956338E-2</v>
      </c>
      <c r="I713" s="2">
        <v>16663</v>
      </c>
      <c r="J713" s="2">
        <f t="shared" si="23"/>
        <v>-1.2346456488677174E-2</v>
      </c>
    </row>
    <row r="714" spans="6:10" x14ac:dyDescent="0.3">
      <c r="F714" s="29">
        <v>44636</v>
      </c>
      <c r="G714" s="2">
        <v>2203.2941890000002</v>
      </c>
      <c r="H714" s="2">
        <f t="shared" si="22"/>
        <v>1.6882170195489238E-2</v>
      </c>
      <c r="I714" s="2">
        <v>16975.349609000001</v>
      </c>
      <c r="J714" s="2">
        <f t="shared" si="23"/>
        <v>1.8745100462101708E-2</v>
      </c>
    </row>
    <row r="715" spans="6:10" x14ac:dyDescent="0.3">
      <c r="F715" s="29">
        <v>44637</v>
      </c>
      <c r="G715" s="2">
        <v>2275.1223140000002</v>
      </c>
      <c r="H715" s="2">
        <f t="shared" si="22"/>
        <v>3.2600333336602831E-2</v>
      </c>
      <c r="I715" s="2">
        <v>17287.050781000002</v>
      </c>
      <c r="J715" s="2">
        <f t="shared" si="23"/>
        <v>1.8361988364277521E-2</v>
      </c>
    </row>
    <row r="716" spans="6:10" x14ac:dyDescent="0.3">
      <c r="F716" s="29">
        <v>44641</v>
      </c>
      <c r="G716" s="2">
        <v>2262.0124510000001</v>
      </c>
      <c r="H716" s="2">
        <f t="shared" si="22"/>
        <v>-5.7622673380364597E-3</v>
      </c>
      <c r="I716" s="2">
        <v>17117.599609000001</v>
      </c>
      <c r="J716" s="2">
        <f t="shared" si="23"/>
        <v>-9.8022024778363463E-3</v>
      </c>
    </row>
    <row r="717" spans="6:10" x14ac:dyDescent="0.3">
      <c r="F717" s="29">
        <v>44642</v>
      </c>
      <c r="G717" s="2">
        <v>2320.4560550000001</v>
      </c>
      <c r="H717" s="2">
        <f t="shared" si="22"/>
        <v>2.583699482916774E-2</v>
      </c>
      <c r="I717" s="2">
        <v>17315.5</v>
      </c>
      <c r="J717" s="2">
        <f t="shared" si="23"/>
        <v>1.1561223274316348E-2</v>
      </c>
    </row>
    <row r="718" spans="6:10" x14ac:dyDescent="0.3">
      <c r="F718" s="29">
        <v>44643</v>
      </c>
      <c r="G718" s="2">
        <v>2327.835693</v>
      </c>
      <c r="H718" s="2">
        <f t="shared" si="22"/>
        <v>3.1802532886148044E-3</v>
      </c>
      <c r="I718" s="2">
        <v>17245.650390999999</v>
      </c>
      <c r="J718" s="2">
        <f t="shared" si="23"/>
        <v>-4.0339354335711232E-3</v>
      </c>
    </row>
    <row r="719" spans="6:10" x14ac:dyDescent="0.3">
      <c r="F719" s="29">
        <v>44644</v>
      </c>
      <c r="G719" s="2">
        <v>2364.001953</v>
      </c>
      <c r="H719" s="2">
        <f t="shared" si="22"/>
        <v>1.5536431591265221E-2</v>
      </c>
      <c r="I719" s="2">
        <v>17222.75</v>
      </c>
      <c r="J719" s="2">
        <f t="shared" si="23"/>
        <v>-1.3278937286094041E-3</v>
      </c>
    </row>
    <row r="720" spans="6:10" x14ac:dyDescent="0.3">
      <c r="F720" s="29">
        <v>44645</v>
      </c>
      <c r="G720" s="2">
        <v>2379.7702640000002</v>
      </c>
      <c r="H720" s="2">
        <f t="shared" si="22"/>
        <v>6.6701768075909315E-3</v>
      </c>
      <c r="I720" s="2">
        <v>17153</v>
      </c>
      <c r="J720" s="2">
        <f t="shared" si="23"/>
        <v>-4.0498758909001172E-3</v>
      </c>
    </row>
    <row r="721" spans="6:10" x14ac:dyDescent="0.3">
      <c r="F721" s="29">
        <v>44648</v>
      </c>
      <c r="G721" s="2">
        <v>2403.6977539999998</v>
      </c>
      <c r="H721" s="2">
        <f t="shared" si="22"/>
        <v>1.0054537768608566E-2</v>
      </c>
      <c r="I721" s="2">
        <v>17222</v>
      </c>
      <c r="J721" s="2">
        <f t="shared" si="23"/>
        <v>4.022619949862998E-3</v>
      </c>
    </row>
    <row r="722" spans="6:10" x14ac:dyDescent="0.3">
      <c r="F722" s="29">
        <v>44649</v>
      </c>
      <c r="G722" s="2">
        <v>2404.2478030000002</v>
      </c>
      <c r="H722" s="2">
        <f t="shared" si="22"/>
        <v>2.2883451094675328E-4</v>
      </c>
      <c r="I722" s="2">
        <v>17325.300781000002</v>
      </c>
      <c r="J722" s="2">
        <f t="shared" si="23"/>
        <v>5.9981872604808811E-3</v>
      </c>
    </row>
    <row r="723" spans="6:10" x14ac:dyDescent="0.3">
      <c r="F723" s="29">
        <v>44650</v>
      </c>
      <c r="G723" s="2">
        <v>2450.4526369999999</v>
      </c>
      <c r="H723" s="2">
        <f t="shared" si="22"/>
        <v>1.9217999884348719E-2</v>
      </c>
      <c r="I723" s="2">
        <v>17498.25</v>
      </c>
      <c r="J723" s="2">
        <f t="shared" si="23"/>
        <v>9.9824655967684604E-3</v>
      </c>
    </row>
    <row r="724" spans="6:10" x14ac:dyDescent="0.3">
      <c r="F724" s="29">
        <v>44651</v>
      </c>
      <c r="G724" s="2">
        <v>2415.4321289999998</v>
      </c>
      <c r="H724" s="2">
        <f t="shared" si="22"/>
        <v>-1.429144455649402E-2</v>
      </c>
      <c r="I724" s="2">
        <v>17464.75</v>
      </c>
      <c r="J724" s="2">
        <f t="shared" si="23"/>
        <v>-1.9144771620019144E-3</v>
      </c>
    </row>
    <row r="725" spans="6:10" x14ac:dyDescent="0.3">
      <c r="F725" s="29">
        <v>44652</v>
      </c>
      <c r="G725" s="2">
        <v>2434.7758789999998</v>
      </c>
      <c r="H725" s="2">
        <f t="shared" si="22"/>
        <v>8.008401381995529E-3</v>
      </c>
      <c r="I725" s="2">
        <v>17670.449218999998</v>
      </c>
      <c r="J725" s="2">
        <f t="shared" si="23"/>
        <v>1.1777965272906756E-2</v>
      </c>
    </row>
    <row r="726" spans="6:10" x14ac:dyDescent="0.3">
      <c r="F726" s="29">
        <v>44655</v>
      </c>
      <c r="G726" s="2">
        <v>2441.9724120000001</v>
      </c>
      <c r="H726" s="2">
        <f t="shared" si="22"/>
        <v>2.9557270802912667E-3</v>
      </c>
      <c r="I726" s="2">
        <v>18053.400390999999</v>
      </c>
      <c r="J726" s="2">
        <f t="shared" si="23"/>
        <v>2.1671841346751729E-2</v>
      </c>
    </row>
    <row r="727" spans="6:10" x14ac:dyDescent="0.3">
      <c r="F727" s="29">
        <v>44656</v>
      </c>
      <c r="G727" s="2">
        <v>2407.4562989999999</v>
      </c>
      <c r="H727" s="2">
        <f t="shared" si="22"/>
        <v>-1.4134522089760664E-2</v>
      </c>
      <c r="I727" s="2">
        <v>17957.400390999999</v>
      </c>
      <c r="J727" s="2">
        <f t="shared" si="23"/>
        <v>-5.3175577963616221E-3</v>
      </c>
    </row>
    <row r="728" spans="6:10" x14ac:dyDescent="0.3">
      <c r="F728" s="29">
        <v>44657</v>
      </c>
      <c r="G728" s="2">
        <v>2401.0390630000002</v>
      </c>
      <c r="H728" s="2">
        <f t="shared" si="22"/>
        <v>-2.6655669731846608E-3</v>
      </c>
      <c r="I728" s="2">
        <v>17807.650390999999</v>
      </c>
      <c r="J728" s="2">
        <f t="shared" si="23"/>
        <v>-8.3391803233976245E-3</v>
      </c>
    </row>
    <row r="729" spans="6:10" x14ac:dyDescent="0.3">
      <c r="F729" s="29">
        <v>44658</v>
      </c>
      <c r="G729" s="2">
        <v>2358.6848140000002</v>
      </c>
      <c r="H729" s="2">
        <f t="shared" si="22"/>
        <v>-1.7639966651388037E-2</v>
      </c>
      <c r="I729" s="2">
        <v>17639.550781000002</v>
      </c>
      <c r="J729" s="2">
        <f t="shared" si="23"/>
        <v>-9.4397411398504973E-3</v>
      </c>
    </row>
    <row r="730" spans="6:10" x14ac:dyDescent="0.3">
      <c r="F730" s="29">
        <v>44659</v>
      </c>
      <c r="G730" s="2">
        <v>2397.9223630000001</v>
      </c>
      <c r="H730" s="2">
        <f t="shared" si="22"/>
        <v>1.6635350669621067E-2</v>
      </c>
      <c r="I730" s="2">
        <v>17784.349609000001</v>
      </c>
      <c r="J730" s="2">
        <f t="shared" si="23"/>
        <v>8.2087593838254345E-3</v>
      </c>
    </row>
    <row r="731" spans="6:10" x14ac:dyDescent="0.3">
      <c r="F731" s="29">
        <v>44662</v>
      </c>
      <c r="G731" s="2">
        <v>2392.9257809999999</v>
      </c>
      <c r="H731" s="2">
        <f t="shared" si="22"/>
        <v>-2.0837129996773862E-3</v>
      </c>
      <c r="I731" s="2">
        <v>17674.949218999998</v>
      </c>
      <c r="J731" s="2">
        <f t="shared" si="23"/>
        <v>-6.1514979408996227E-3</v>
      </c>
    </row>
    <row r="732" spans="6:10" x14ac:dyDescent="0.3">
      <c r="F732" s="29">
        <v>44663</v>
      </c>
      <c r="G732" s="2">
        <v>2347.866943</v>
      </c>
      <c r="H732" s="2">
        <f t="shared" si="22"/>
        <v>-1.8830019032671338E-2</v>
      </c>
      <c r="I732" s="2">
        <v>17530.300781000002</v>
      </c>
      <c r="J732" s="2">
        <f t="shared" si="23"/>
        <v>-8.1838106694249596E-3</v>
      </c>
    </row>
    <row r="733" spans="6:10" x14ac:dyDescent="0.3">
      <c r="F733" s="29">
        <v>44664</v>
      </c>
      <c r="G733" s="2">
        <v>2339.2495119999999</v>
      </c>
      <c r="H733" s="2">
        <f t="shared" si="22"/>
        <v>-3.6703234081012929E-3</v>
      </c>
      <c r="I733" s="2">
        <v>17475.650390999999</v>
      </c>
      <c r="J733" s="2">
        <f t="shared" si="23"/>
        <v>-3.1174815927422455E-3</v>
      </c>
    </row>
    <row r="734" spans="6:10" x14ac:dyDescent="0.3">
      <c r="F734" s="29">
        <v>44669</v>
      </c>
      <c r="G734" s="2">
        <v>2332.0986330000001</v>
      </c>
      <c r="H734" s="2">
        <f t="shared" si="22"/>
        <v>-3.0569116134541723E-3</v>
      </c>
      <c r="I734" s="2">
        <v>17173.650390999999</v>
      </c>
      <c r="J734" s="2">
        <f t="shared" si="23"/>
        <v>-1.7281188009776776E-2</v>
      </c>
    </row>
    <row r="735" spans="6:10" x14ac:dyDescent="0.3">
      <c r="F735" s="29">
        <v>44670</v>
      </c>
      <c r="G735" s="2">
        <v>2420.9785160000001</v>
      </c>
      <c r="H735" s="2">
        <f t="shared" si="22"/>
        <v>3.8111545430505836E-2</v>
      </c>
      <c r="I735" s="2">
        <v>16958.650390999999</v>
      </c>
      <c r="J735" s="2">
        <f t="shared" si="23"/>
        <v>-1.2519178806194436E-2</v>
      </c>
    </row>
    <row r="736" spans="6:10" x14ac:dyDescent="0.3">
      <c r="F736" s="29">
        <v>44671</v>
      </c>
      <c r="G736" s="2">
        <v>2492.1647950000001</v>
      </c>
      <c r="H736" s="2">
        <f t="shared" si="22"/>
        <v>2.9403928423791106E-2</v>
      </c>
      <c r="I736" s="2">
        <v>17136.550781000002</v>
      </c>
      <c r="J736" s="2">
        <f t="shared" si="23"/>
        <v>1.0490244559461803E-2</v>
      </c>
    </row>
    <row r="737" spans="6:10" x14ac:dyDescent="0.3">
      <c r="F737" s="29">
        <v>44672</v>
      </c>
      <c r="G737" s="2">
        <v>2550.5166020000001</v>
      </c>
      <c r="H737" s="2">
        <f t="shared" si="22"/>
        <v>2.3414104523533326E-2</v>
      </c>
      <c r="I737" s="2">
        <v>17392.599609000001</v>
      </c>
      <c r="J737" s="2">
        <f t="shared" si="23"/>
        <v>1.494167824506965E-2</v>
      </c>
    </row>
    <row r="738" spans="6:10" x14ac:dyDescent="0.3">
      <c r="F738" s="29">
        <v>44673</v>
      </c>
      <c r="G738" s="2">
        <v>2529.15625</v>
      </c>
      <c r="H738" s="2">
        <f t="shared" si="22"/>
        <v>-8.3749119622473049E-3</v>
      </c>
      <c r="I738" s="2">
        <v>17171.949218999998</v>
      </c>
      <c r="J738" s="2">
        <f t="shared" si="23"/>
        <v>-1.2686452569506885E-2</v>
      </c>
    </row>
    <row r="739" spans="6:10" x14ac:dyDescent="0.3">
      <c r="F739" s="29">
        <v>44676</v>
      </c>
      <c r="G739" s="2">
        <v>2470.6669919999999</v>
      </c>
      <c r="H739" s="2">
        <f t="shared" si="22"/>
        <v>-2.3125996268518429E-2</v>
      </c>
      <c r="I739" s="2">
        <v>16953.949218999998</v>
      </c>
      <c r="J739" s="2">
        <f t="shared" si="23"/>
        <v>-1.2695122564117107E-2</v>
      </c>
    </row>
    <row r="740" spans="6:10" x14ac:dyDescent="0.3">
      <c r="F740" s="29">
        <v>44677</v>
      </c>
      <c r="G740" s="2">
        <v>2544.6035160000001</v>
      </c>
      <c r="H740" s="2">
        <f t="shared" si="22"/>
        <v>2.9925734321705866E-2</v>
      </c>
      <c r="I740" s="2">
        <v>17200.800781000002</v>
      </c>
      <c r="J740" s="2">
        <f t="shared" si="23"/>
        <v>1.4560121586500989E-2</v>
      </c>
    </row>
    <row r="741" spans="6:10" x14ac:dyDescent="0.3">
      <c r="F741" s="29">
        <v>44678</v>
      </c>
      <c r="G741" s="2">
        <v>2547.078857</v>
      </c>
      <c r="H741" s="2">
        <f t="shared" si="22"/>
        <v>9.7278062552195413E-4</v>
      </c>
      <c r="I741" s="2">
        <v>17038.400390999999</v>
      </c>
      <c r="J741" s="2">
        <f t="shared" si="23"/>
        <v>-9.4414435739172062E-3</v>
      </c>
    </row>
    <row r="742" spans="6:10" x14ac:dyDescent="0.3">
      <c r="F742" s="29">
        <v>44679</v>
      </c>
      <c r="G742" s="2">
        <v>2585.1245119999999</v>
      </c>
      <c r="H742" s="2">
        <f t="shared" si="22"/>
        <v>1.4936975702751043E-2</v>
      </c>
      <c r="I742" s="2">
        <v>17245.050781000002</v>
      </c>
      <c r="J742" s="2">
        <f t="shared" si="23"/>
        <v>1.2128508853986029E-2</v>
      </c>
    </row>
    <row r="743" spans="6:10" x14ac:dyDescent="0.3">
      <c r="F743" s="29">
        <v>44680</v>
      </c>
      <c r="G743" s="2">
        <v>2557.9882809999999</v>
      </c>
      <c r="H743" s="2">
        <f t="shared" si="22"/>
        <v>-1.0497069241359604E-2</v>
      </c>
      <c r="I743" s="2">
        <v>17102.550781000002</v>
      </c>
      <c r="J743" s="2">
        <f t="shared" si="23"/>
        <v>-8.2632403818144479E-3</v>
      </c>
    </row>
    <row r="744" spans="6:10" x14ac:dyDescent="0.3">
      <c r="F744" s="29">
        <v>44683</v>
      </c>
      <c r="G744" s="2">
        <v>2549.0039059999999</v>
      </c>
      <c r="H744" s="2">
        <f t="shared" si="22"/>
        <v>-3.5122815326142616E-3</v>
      </c>
      <c r="I744" s="2">
        <v>17069.099609000001</v>
      </c>
      <c r="J744" s="2">
        <f t="shared" si="23"/>
        <v>-1.9559171277049136E-3</v>
      </c>
    </row>
    <row r="745" spans="6:10" x14ac:dyDescent="0.3">
      <c r="F745" s="29">
        <v>44685</v>
      </c>
      <c r="G745" s="2">
        <v>2469.4291990000002</v>
      </c>
      <c r="H745" s="2">
        <f t="shared" si="22"/>
        <v>-3.1217961970435585E-2</v>
      </c>
      <c r="I745" s="2">
        <v>16677.599609000001</v>
      </c>
      <c r="J745" s="2">
        <f t="shared" si="23"/>
        <v>-2.293618345244024E-2</v>
      </c>
    </row>
    <row r="746" spans="6:10" x14ac:dyDescent="0.3">
      <c r="F746" s="29">
        <v>44686</v>
      </c>
      <c r="G746" s="2">
        <v>2421.070068</v>
      </c>
      <c r="H746" s="2">
        <f t="shared" si="22"/>
        <v>-1.9583121078985896E-2</v>
      </c>
      <c r="I746" s="2">
        <v>16682.650390999999</v>
      </c>
      <c r="J746" s="2">
        <f t="shared" si="23"/>
        <v>3.0284825864705374E-4</v>
      </c>
    </row>
    <row r="747" spans="6:10" x14ac:dyDescent="0.3">
      <c r="F747" s="29">
        <v>44687</v>
      </c>
      <c r="G747" s="2">
        <v>2402.5058589999999</v>
      </c>
      <c r="H747" s="2">
        <f t="shared" si="22"/>
        <v>-7.6677702332405683E-3</v>
      </c>
      <c r="I747" s="2">
        <v>16411.25</v>
      </c>
      <c r="J747" s="2">
        <f t="shared" si="23"/>
        <v>-1.6268421661968954E-2</v>
      </c>
    </row>
    <row r="748" spans="6:10" x14ac:dyDescent="0.3">
      <c r="F748" s="29">
        <v>44690</v>
      </c>
      <c r="G748" s="2">
        <v>2308.6755370000001</v>
      </c>
      <c r="H748" s="2">
        <f t="shared" si="22"/>
        <v>-3.9055189667281394E-2</v>
      </c>
      <c r="I748" s="2">
        <v>16301.849609000001</v>
      </c>
      <c r="J748" s="2">
        <f t="shared" si="23"/>
        <v>-6.6661827100311811E-3</v>
      </c>
    </row>
    <row r="749" spans="6:10" x14ac:dyDescent="0.3">
      <c r="F749" s="29">
        <v>44691</v>
      </c>
      <c r="G749" s="2">
        <v>2268.6589359999998</v>
      </c>
      <c r="H749" s="2">
        <f t="shared" si="22"/>
        <v>-1.7333142036927238E-2</v>
      </c>
      <c r="I749" s="2">
        <v>16240.049805000001</v>
      </c>
      <c r="J749" s="2">
        <f t="shared" si="23"/>
        <v>-3.7909688460063757E-3</v>
      </c>
    </row>
    <row r="750" spans="6:10" x14ac:dyDescent="0.3">
      <c r="F750" s="29">
        <v>44692</v>
      </c>
      <c r="G750" s="2">
        <v>2245.4191890000002</v>
      </c>
      <c r="H750" s="2">
        <f t="shared" si="22"/>
        <v>-1.0243825826448347E-2</v>
      </c>
      <c r="I750" s="2">
        <v>16167.099609000001</v>
      </c>
      <c r="J750" s="2">
        <f t="shared" si="23"/>
        <v>-4.4919933667654033E-3</v>
      </c>
    </row>
    <row r="751" spans="6:10" x14ac:dyDescent="0.3">
      <c r="F751" s="29">
        <v>44693</v>
      </c>
      <c r="G751" s="2">
        <v>2199.6728520000001</v>
      </c>
      <c r="H751" s="2">
        <f t="shared" si="22"/>
        <v>-2.0373183423436057E-2</v>
      </c>
      <c r="I751" s="2">
        <v>15808</v>
      </c>
      <c r="J751" s="2">
        <f t="shared" si="23"/>
        <v>-2.2211752119105827E-2</v>
      </c>
    </row>
    <row r="752" spans="6:10" x14ac:dyDescent="0.3">
      <c r="F752" s="29">
        <v>44694</v>
      </c>
      <c r="G752" s="2">
        <v>2224.608643</v>
      </c>
      <c r="H752" s="2">
        <f t="shared" si="22"/>
        <v>1.1336136179217563E-2</v>
      </c>
      <c r="I752" s="2">
        <v>15782.150390999999</v>
      </c>
      <c r="J752" s="2">
        <f t="shared" si="23"/>
        <v>-1.6352232413968106E-3</v>
      </c>
    </row>
    <row r="753" spans="6:10" x14ac:dyDescent="0.3">
      <c r="F753" s="29">
        <v>44697</v>
      </c>
      <c r="G753" s="2">
        <v>2225.1586910000001</v>
      </c>
      <c r="H753" s="2">
        <f t="shared" si="22"/>
        <v>2.4725607433507608E-4</v>
      </c>
      <c r="I753" s="2">
        <v>15842.299805000001</v>
      </c>
      <c r="J753" s="2">
        <f t="shared" si="23"/>
        <v>3.8112305680664672E-3</v>
      </c>
    </row>
    <row r="754" spans="6:10" x14ac:dyDescent="0.3">
      <c r="F754" s="29">
        <v>44698</v>
      </c>
      <c r="G754" s="2">
        <v>2318.6223140000002</v>
      </c>
      <c r="H754" s="2">
        <f t="shared" si="22"/>
        <v>4.2003126958103362E-2</v>
      </c>
      <c r="I754" s="2">
        <v>16259.299805000001</v>
      </c>
      <c r="J754" s="2">
        <f t="shared" si="23"/>
        <v>2.6321935901528027E-2</v>
      </c>
    </row>
    <row r="755" spans="6:10" x14ac:dyDescent="0.3">
      <c r="F755" s="29">
        <v>44699</v>
      </c>
      <c r="G755" s="2">
        <v>2327.0566410000001</v>
      </c>
      <c r="H755" s="2">
        <f t="shared" si="22"/>
        <v>3.6376459197657572E-3</v>
      </c>
      <c r="I755" s="2">
        <v>16240.299805000001</v>
      </c>
      <c r="J755" s="2">
        <f t="shared" si="23"/>
        <v>-1.1685620062284103E-3</v>
      </c>
    </row>
    <row r="756" spans="6:10" x14ac:dyDescent="0.3">
      <c r="F756" s="29">
        <v>44700</v>
      </c>
      <c r="G756" s="2">
        <v>2273.4260250000002</v>
      </c>
      <c r="H756" s="2">
        <f t="shared" si="22"/>
        <v>-2.3046545174316587E-2</v>
      </c>
      <c r="I756" s="2">
        <v>15809.400390999999</v>
      </c>
      <c r="J756" s="2">
        <f t="shared" si="23"/>
        <v>-2.6532725329820431E-2</v>
      </c>
    </row>
    <row r="757" spans="6:10" x14ac:dyDescent="0.3">
      <c r="F757" s="29">
        <v>44701</v>
      </c>
      <c r="G757" s="2">
        <v>2405.9895019999999</v>
      </c>
      <c r="H757" s="2">
        <f t="shared" si="22"/>
        <v>5.8310002411448458E-2</v>
      </c>
      <c r="I757" s="2">
        <v>16266.150390999999</v>
      </c>
      <c r="J757" s="2">
        <f t="shared" si="23"/>
        <v>2.8891038793604048E-2</v>
      </c>
    </row>
    <row r="758" spans="6:10" x14ac:dyDescent="0.3">
      <c r="F758" s="29">
        <v>44704</v>
      </c>
      <c r="G758" s="2">
        <v>2389.900635</v>
      </c>
      <c r="H758" s="2">
        <f t="shared" si="22"/>
        <v>-6.6870063176193931E-3</v>
      </c>
      <c r="I758" s="2">
        <v>16214.700194999999</v>
      </c>
      <c r="J758" s="2">
        <f t="shared" si="23"/>
        <v>-3.1630222740635042E-3</v>
      </c>
    </row>
    <row r="759" spans="6:10" x14ac:dyDescent="0.3">
      <c r="F759" s="29">
        <v>44705</v>
      </c>
      <c r="G759" s="2">
        <v>2398.1054690000001</v>
      </c>
      <c r="H759" s="2">
        <f t="shared" si="22"/>
        <v>3.4331276705987898E-3</v>
      </c>
      <c r="I759" s="2">
        <v>16125.150390999999</v>
      </c>
      <c r="J759" s="2">
        <f t="shared" si="23"/>
        <v>-5.5227542244422126E-3</v>
      </c>
    </row>
    <row r="760" spans="6:10" x14ac:dyDescent="0.3">
      <c r="F760" s="29">
        <v>44706</v>
      </c>
      <c r="G760" s="2">
        <v>2394.5759280000002</v>
      </c>
      <c r="H760" s="2">
        <f t="shared" si="22"/>
        <v>-1.4718039075536093E-3</v>
      </c>
      <c r="I760" s="2">
        <v>16025.799805000001</v>
      </c>
      <c r="J760" s="2">
        <f t="shared" si="23"/>
        <v>-6.1612191880982166E-3</v>
      </c>
    </row>
    <row r="761" spans="6:10" x14ac:dyDescent="0.3">
      <c r="F761" s="29">
        <v>44707</v>
      </c>
      <c r="G761" s="2">
        <v>2371.7485350000002</v>
      </c>
      <c r="H761" s="2">
        <f t="shared" si="22"/>
        <v>-9.5329585222490507E-3</v>
      </c>
      <c r="I761" s="2">
        <v>16170.150390999999</v>
      </c>
      <c r="J761" s="2">
        <f t="shared" si="23"/>
        <v>9.0073873227195633E-3</v>
      </c>
    </row>
    <row r="762" spans="6:10" x14ac:dyDescent="0.3">
      <c r="F762" s="29">
        <v>44708</v>
      </c>
      <c r="G762" s="2">
        <v>2360.7473140000002</v>
      </c>
      <c r="H762" s="2">
        <f t="shared" si="22"/>
        <v>-4.6384432572232981E-3</v>
      </c>
      <c r="I762" s="2">
        <v>16352.450194999999</v>
      </c>
      <c r="J762" s="2">
        <f t="shared" si="23"/>
        <v>1.1273847156144254E-2</v>
      </c>
    </row>
    <row r="763" spans="6:10" x14ac:dyDescent="0.3">
      <c r="F763" s="29">
        <v>44711</v>
      </c>
      <c r="G763" s="2">
        <v>2442.9807129999999</v>
      </c>
      <c r="H763" s="2">
        <f t="shared" si="22"/>
        <v>3.4833630229007956E-2</v>
      </c>
      <c r="I763" s="2">
        <v>16661.400390999999</v>
      </c>
      <c r="J763" s="2">
        <f t="shared" si="23"/>
        <v>1.8893205135366554E-2</v>
      </c>
    </row>
    <row r="764" spans="6:10" x14ac:dyDescent="0.3">
      <c r="F764" s="29">
        <v>44712</v>
      </c>
      <c r="G764" s="2">
        <v>2413.506836</v>
      </c>
      <c r="H764" s="2">
        <f t="shared" si="22"/>
        <v>-1.2064719481066121E-2</v>
      </c>
      <c r="I764" s="2">
        <v>16584.550781000002</v>
      </c>
      <c r="J764" s="2">
        <f t="shared" si="23"/>
        <v>-4.6124340209427652E-3</v>
      </c>
    </row>
    <row r="765" spans="6:10" x14ac:dyDescent="0.3">
      <c r="F765" s="29">
        <v>44713</v>
      </c>
      <c r="G765" s="2">
        <v>2414.2863769999999</v>
      </c>
      <c r="H765" s="2">
        <f t="shared" si="22"/>
        <v>3.2299100560736138E-4</v>
      </c>
      <c r="I765" s="2">
        <v>16522.75</v>
      </c>
      <c r="J765" s="2">
        <f t="shared" si="23"/>
        <v>-3.726406691147972E-3</v>
      </c>
    </row>
    <row r="766" spans="6:10" x14ac:dyDescent="0.3">
      <c r="F766" s="29">
        <v>44714</v>
      </c>
      <c r="G766" s="2">
        <v>2497.5280760000001</v>
      </c>
      <c r="H766" s="2">
        <f t="shared" si="22"/>
        <v>3.4478800772357654E-2</v>
      </c>
      <c r="I766" s="2">
        <v>16628</v>
      </c>
      <c r="J766" s="2">
        <f t="shared" si="23"/>
        <v>6.3700049931155528E-3</v>
      </c>
    </row>
    <row r="767" spans="6:10" x14ac:dyDescent="0.3">
      <c r="F767" s="29">
        <v>44715</v>
      </c>
      <c r="G767" s="2">
        <v>2548.133057</v>
      </c>
      <c r="H767" s="2">
        <f t="shared" si="22"/>
        <v>2.0262026876209559E-2</v>
      </c>
      <c r="I767" s="2">
        <v>16584.300781000002</v>
      </c>
      <c r="J767" s="2">
        <f t="shared" si="23"/>
        <v>-2.628050216502181E-3</v>
      </c>
    </row>
    <row r="768" spans="6:10" x14ac:dyDescent="0.3">
      <c r="F768" s="29">
        <v>44718</v>
      </c>
      <c r="G768" s="2">
        <v>2537.1777339999999</v>
      </c>
      <c r="H768" s="2">
        <f t="shared" si="22"/>
        <v>-4.299352802595871E-3</v>
      </c>
      <c r="I768" s="2">
        <v>16569.550781000002</v>
      </c>
      <c r="J768" s="2">
        <f t="shared" si="23"/>
        <v>-8.8939535014334224E-4</v>
      </c>
    </row>
    <row r="769" spans="6:10" x14ac:dyDescent="0.3">
      <c r="F769" s="29">
        <v>44719</v>
      </c>
      <c r="G769" s="2">
        <v>2541.945068</v>
      </c>
      <c r="H769" s="2">
        <f t="shared" si="22"/>
        <v>1.8789909497133081E-3</v>
      </c>
      <c r="I769" s="2">
        <v>16416.349609000001</v>
      </c>
      <c r="J769" s="2">
        <f t="shared" si="23"/>
        <v>-9.2459460141595343E-3</v>
      </c>
    </row>
    <row r="770" spans="6:10" x14ac:dyDescent="0.3">
      <c r="F770" s="29">
        <v>44720</v>
      </c>
      <c r="G770" s="2">
        <v>2497.298828</v>
      </c>
      <c r="H770" s="2">
        <f t="shared" si="22"/>
        <v>-1.7563809919436086E-2</v>
      </c>
      <c r="I770" s="2">
        <v>16356.25</v>
      </c>
      <c r="J770" s="2">
        <f t="shared" si="23"/>
        <v>-3.6609605930329439E-3</v>
      </c>
    </row>
    <row r="771" spans="6:10" x14ac:dyDescent="0.3">
      <c r="F771" s="29">
        <v>44721</v>
      </c>
      <c r="G771" s="2">
        <v>2565.7807619999999</v>
      </c>
      <c r="H771" s="2">
        <f t="shared" si="22"/>
        <v>2.7422402650484852E-2</v>
      </c>
      <c r="I771" s="2">
        <v>16478.099609000001</v>
      </c>
      <c r="J771" s="2">
        <f t="shared" si="23"/>
        <v>7.4497277187619889E-3</v>
      </c>
    </row>
    <row r="772" spans="6:10" x14ac:dyDescent="0.3">
      <c r="F772" s="29">
        <v>44722</v>
      </c>
      <c r="G772" s="2">
        <v>2488.3146969999998</v>
      </c>
      <c r="H772" s="2">
        <f t="shared" ref="H772:H835" si="24">(G772-G771)/G771</f>
        <v>-3.0192004768020812E-2</v>
      </c>
      <c r="I772" s="2">
        <v>16201.799805000001</v>
      </c>
      <c r="J772" s="2">
        <f t="shared" ref="J772:J835" si="25">(I772-I771)/I771</f>
        <v>-1.6767698372759619E-2</v>
      </c>
    </row>
    <row r="773" spans="6:10" x14ac:dyDescent="0.3">
      <c r="F773" s="29">
        <v>44725</v>
      </c>
      <c r="G773" s="2">
        <v>2441.2390140000002</v>
      </c>
      <c r="H773" s="2">
        <f t="shared" si="24"/>
        <v>-1.8918701503775098E-2</v>
      </c>
      <c r="I773" s="2">
        <v>15774.400390999999</v>
      </c>
      <c r="J773" s="2">
        <f t="shared" si="25"/>
        <v>-2.637974911084277E-2</v>
      </c>
    </row>
    <row r="774" spans="6:10" x14ac:dyDescent="0.3">
      <c r="F774" s="29">
        <v>44726</v>
      </c>
      <c r="G774" s="2">
        <v>2409.335693</v>
      </c>
      <c r="H774" s="2">
        <f t="shared" si="24"/>
        <v>-1.3068495471783506E-2</v>
      </c>
      <c r="I774" s="2">
        <v>15732.099609000001</v>
      </c>
      <c r="J774" s="2">
        <f t="shared" si="25"/>
        <v>-2.6816095034669541E-3</v>
      </c>
    </row>
    <row r="775" spans="6:10" x14ac:dyDescent="0.3">
      <c r="F775" s="29">
        <v>44727</v>
      </c>
      <c r="G775" s="2">
        <v>2380.1828609999998</v>
      </c>
      <c r="H775" s="2">
        <f t="shared" si="24"/>
        <v>-1.2099946090824886E-2</v>
      </c>
      <c r="I775" s="2">
        <v>15692.150390999999</v>
      </c>
      <c r="J775" s="2">
        <f t="shared" si="25"/>
        <v>-2.5393443337434415E-3</v>
      </c>
    </row>
    <row r="776" spans="6:10" x14ac:dyDescent="0.3">
      <c r="F776" s="29">
        <v>44728</v>
      </c>
      <c r="G776" s="2">
        <v>2346.904297</v>
      </c>
      <c r="H776" s="2">
        <f t="shared" si="24"/>
        <v>-1.398151568321865E-2</v>
      </c>
      <c r="I776" s="2">
        <v>15360.599609000001</v>
      </c>
      <c r="J776" s="2">
        <f t="shared" si="25"/>
        <v>-2.1128447901579792E-2</v>
      </c>
    </row>
    <row r="777" spans="6:10" x14ac:dyDescent="0.3">
      <c r="F777" s="29">
        <v>44729</v>
      </c>
      <c r="G777" s="2">
        <v>2374.4072270000001</v>
      </c>
      <c r="H777" s="2">
        <f t="shared" si="24"/>
        <v>1.171881189836183E-2</v>
      </c>
      <c r="I777" s="2">
        <v>15293.5</v>
      </c>
      <c r="J777" s="2">
        <f t="shared" si="25"/>
        <v>-4.3682936023334753E-3</v>
      </c>
    </row>
    <row r="778" spans="6:10" x14ac:dyDescent="0.3">
      <c r="F778" s="29">
        <v>44732</v>
      </c>
      <c r="G778" s="2">
        <v>2331.3654790000001</v>
      </c>
      <c r="H778" s="2">
        <f t="shared" si="24"/>
        <v>-1.8127365647544035E-2</v>
      </c>
      <c r="I778" s="2">
        <v>15350.150390999999</v>
      </c>
      <c r="J778" s="2">
        <f t="shared" si="25"/>
        <v>3.7042136201653787E-3</v>
      </c>
    </row>
    <row r="779" spans="6:10" x14ac:dyDescent="0.3">
      <c r="F779" s="29">
        <v>44733</v>
      </c>
      <c r="G779" s="2">
        <v>2368.9982909999999</v>
      </c>
      <c r="H779" s="2">
        <f t="shared" si="24"/>
        <v>1.614196158387907E-2</v>
      </c>
      <c r="I779" s="2">
        <v>15638.799805000001</v>
      </c>
      <c r="J779" s="2">
        <f t="shared" si="25"/>
        <v>1.8804337849956207E-2</v>
      </c>
    </row>
    <row r="780" spans="6:10" x14ac:dyDescent="0.3">
      <c r="F780" s="29">
        <v>44734</v>
      </c>
      <c r="G780" s="2">
        <v>2297.0327149999998</v>
      </c>
      <c r="H780" s="2">
        <f t="shared" si="24"/>
        <v>-3.037806159396679E-2</v>
      </c>
      <c r="I780" s="2">
        <v>15413.299805000001</v>
      </c>
      <c r="J780" s="2">
        <f t="shared" si="25"/>
        <v>-1.441926508502933E-2</v>
      </c>
    </row>
    <row r="781" spans="6:10" x14ac:dyDescent="0.3">
      <c r="F781" s="29">
        <v>44735</v>
      </c>
      <c r="G781" s="2">
        <v>2259.766357</v>
      </c>
      <c r="H781" s="2">
        <f t="shared" si="24"/>
        <v>-1.622369492460618E-2</v>
      </c>
      <c r="I781" s="2">
        <v>15556.650390999999</v>
      </c>
      <c r="J781" s="2">
        <f t="shared" si="25"/>
        <v>9.3004475234755649E-3</v>
      </c>
    </row>
    <row r="782" spans="6:10" x14ac:dyDescent="0.3">
      <c r="F782" s="29">
        <v>44736</v>
      </c>
      <c r="G782" s="2">
        <v>2291.9448240000002</v>
      </c>
      <c r="H782" s="2">
        <f t="shared" si="24"/>
        <v>1.4239731864456722E-2</v>
      </c>
      <c r="I782" s="2">
        <v>15699.25</v>
      </c>
      <c r="J782" s="2">
        <f t="shared" si="25"/>
        <v>9.1664725642030907E-3</v>
      </c>
    </row>
    <row r="783" spans="6:10" x14ac:dyDescent="0.3">
      <c r="F783" s="29">
        <v>44739</v>
      </c>
      <c r="G783" s="2">
        <v>2285.1606449999999</v>
      </c>
      <c r="H783" s="2">
        <f t="shared" si="24"/>
        <v>-2.9600097388732868E-3</v>
      </c>
      <c r="I783" s="2">
        <v>15832.049805000001</v>
      </c>
      <c r="J783" s="2">
        <f t="shared" si="25"/>
        <v>8.4589903976304958E-3</v>
      </c>
    </row>
    <row r="784" spans="6:10" x14ac:dyDescent="0.3">
      <c r="F784" s="29">
        <v>44740</v>
      </c>
      <c r="G784" s="2">
        <v>2317.2929690000001</v>
      </c>
      <c r="H784" s="2">
        <f t="shared" si="24"/>
        <v>1.4061297646756976E-2</v>
      </c>
      <c r="I784" s="2">
        <v>15850.200194999999</v>
      </c>
      <c r="J784" s="2">
        <f t="shared" si="25"/>
        <v>1.1464333566122758E-3</v>
      </c>
    </row>
    <row r="785" spans="6:10" x14ac:dyDescent="0.3">
      <c r="F785" s="29">
        <v>44741</v>
      </c>
      <c r="G785" s="2">
        <v>2365.376953</v>
      </c>
      <c r="H785" s="2">
        <f t="shared" si="24"/>
        <v>2.0750066842325051E-2</v>
      </c>
      <c r="I785" s="2">
        <v>15799.099609000001</v>
      </c>
      <c r="J785" s="2">
        <f t="shared" si="25"/>
        <v>-3.2239710143294287E-3</v>
      </c>
    </row>
    <row r="786" spans="6:10" x14ac:dyDescent="0.3">
      <c r="F786" s="29">
        <v>44742</v>
      </c>
      <c r="G786" s="2">
        <v>2379.5871579999998</v>
      </c>
      <c r="H786" s="2">
        <f t="shared" si="24"/>
        <v>6.0075858023293507E-3</v>
      </c>
      <c r="I786" s="2">
        <v>15780.25</v>
      </c>
      <c r="J786" s="2">
        <f t="shared" si="25"/>
        <v>-1.1930812176956622E-3</v>
      </c>
    </row>
    <row r="787" spans="6:10" x14ac:dyDescent="0.3">
      <c r="F787" s="29">
        <v>44743</v>
      </c>
      <c r="G787" s="2">
        <v>2208.1987300000001</v>
      </c>
      <c r="H787" s="2">
        <f t="shared" si="24"/>
        <v>-7.2024438114739464E-2</v>
      </c>
      <c r="I787" s="2">
        <v>15752.049805000001</v>
      </c>
      <c r="J787" s="2">
        <f t="shared" si="25"/>
        <v>-1.7870562887152891E-3</v>
      </c>
    </row>
    <row r="788" spans="6:10" x14ac:dyDescent="0.3">
      <c r="F788" s="29">
        <v>44746</v>
      </c>
      <c r="G788" s="2">
        <v>2212.782471</v>
      </c>
      <c r="H788" s="2">
        <f t="shared" si="24"/>
        <v>2.0757828259415391E-3</v>
      </c>
      <c r="I788" s="2">
        <v>15835.349609000001</v>
      </c>
      <c r="J788" s="2">
        <f t="shared" si="25"/>
        <v>5.2881882060555243E-3</v>
      </c>
    </row>
    <row r="789" spans="6:10" x14ac:dyDescent="0.3">
      <c r="F789" s="29">
        <v>44747</v>
      </c>
      <c r="G789" s="2">
        <v>2230.705078</v>
      </c>
      <c r="H789" s="2">
        <f t="shared" si="24"/>
        <v>8.0995792559312857E-3</v>
      </c>
      <c r="I789" s="2">
        <v>15810.849609000001</v>
      </c>
      <c r="J789" s="2">
        <f t="shared" si="25"/>
        <v>-1.5471713984814997E-3</v>
      </c>
    </row>
    <row r="790" spans="6:10" x14ac:dyDescent="0.3">
      <c r="F790" s="29">
        <v>44748</v>
      </c>
      <c r="G790" s="2">
        <v>2211.0864259999998</v>
      </c>
      <c r="H790" s="2">
        <f t="shared" si="24"/>
        <v>-8.7948210606082246E-3</v>
      </c>
      <c r="I790" s="2">
        <v>15989.799805000001</v>
      </c>
      <c r="J790" s="2">
        <f t="shared" si="25"/>
        <v>1.131818975105146E-2</v>
      </c>
    </row>
    <row r="791" spans="6:10" x14ac:dyDescent="0.3">
      <c r="F791" s="29">
        <v>44749</v>
      </c>
      <c r="G791" s="2">
        <v>2189.3134770000001</v>
      </c>
      <c r="H791" s="2">
        <f t="shared" si="24"/>
        <v>-9.8471722968280304E-3</v>
      </c>
      <c r="I791" s="2">
        <v>16132.900390999999</v>
      </c>
      <c r="J791" s="2">
        <f t="shared" si="25"/>
        <v>8.9494920352443177E-3</v>
      </c>
    </row>
    <row r="792" spans="6:10" x14ac:dyDescent="0.3">
      <c r="F792" s="29">
        <v>44750</v>
      </c>
      <c r="G792" s="2">
        <v>2192.3388669999999</v>
      </c>
      <c r="H792" s="2">
        <f t="shared" si="24"/>
        <v>1.3818898169600899E-3</v>
      </c>
      <c r="I792" s="2">
        <v>16220.599609000001</v>
      </c>
      <c r="J792" s="2">
        <f t="shared" si="25"/>
        <v>5.4360478199522019E-3</v>
      </c>
    </row>
    <row r="793" spans="6:10" x14ac:dyDescent="0.3">
      <c r="F793" s="29">
        <v>44753</v>
      </c>
      <c r="G793" s="2">
        <v>2222.1335450000001</v>
      </c>
      <c r="H793" s="2">
        <f t="shared" si="24"/>
        <v>1.3590361621773959E-2</v>
      </c>
      <c r="I793" s="2">
        <v>16216</v>
      </c>
      <c r="J793" s="2">
        <f t="shared" si="25"/>
        <v>-2.8356590452110596E-4</v>
      </c>
    </row>
    <row r="794" spans="6:10" x14ac:dyDescent="0.3">
      <c r="F794" s="29">
        <v>44754</v>
      </c>
      <c r="G794" s="2">
        <v>2218.9704590000001</v>
      </c>
      <c r="H794" s="2">
        <f t="shared" si="24"/>
        <v>-1.4234455022369148E-3</v>
      </c>
      <c r="I794" s="2">
        <v>16058.299805000001</v>
      </c>
      <c r="J794" s="2">
        <f t="shared" si="25"/>
        <v>-9.7249750246669615E-3</v>
      </c>
    </row>
    <row r="795" spans="6:10" x14ac:dyDescent="0.3">
      <c r="F795" s="29">
        <v>44755</v>
      </c>
      <c r="G795" s="2">
        <v>2179.6416020000001</v>
      </c>
      <c r="H795" s="2">
        <f t="shared" si="24"/>
        <v>-1.772392094743068E-2</v>
      </c>
      <c r="I795" s="2">
        <v>15966.650390999999</v>
      </c>
      <c r="J795" s="2">
        <f t="shared" si="25"/>
        <v>-5.7072924975198726E-3</v>
      </c>
    </row>
    <row r="796" spans="6:10" x14ac:dyDescent="0.3">
      <c r="F796" s="29">
        <v>44756</v>
      </c>
      <c r="G796" s="2">
        <v>2197.610107</v>
      </c>
      <c r="H796" s="2">
        <f t="shared" si="24"/>
        <v>8.2437887878044919E-3</v>
      </c>
      <c r="I796" s="2">
        <v>15938.650390999999</v>
      </c>
      <c r="J796" s="2">
        <f t="shared" si="25"/>
        <v>-1.7536552322698128E-3</v>
      </c>
    </row>
    <row r="797" spans="6:10" x14ac:dyDescent="0.3">
      <c r="F797" s="29">
        <v>44757</v>
      </c>
      <c r="G797" s="2">
        <v>2201.873047</v>
      </c>
      <c r="H797" s="2">
        <f t="shared" si="24"/>
        <v>1.9398072417038039E-3</v>
      </c>
      <c r="I797" s="2">
        <v>16049.200194999999</v>
      </c>
      <c r="J797" s="2">
        <f t="shared" si="25"/>
        <v>6.9359576430902733E-3</v>
      </c>
    </row>
    <row r="798" spans="6:10" x14ac:dyDescent="0.3">
      <c r="F798" s="29">
        <v>44760</v>
      </c>
      <c r="G798" s="2">
        <v>2220.6208499999998</v>
      </c>
      <c r="H798" s="2">
        <f t="shared" si="24"/>
        <v>8.5144795362035921E-3</v>
      </c>
      <c r="I798" s="2">
        <v>16278.5</v>
      </c>
      <c r="J798" s="2">
        <f t="shared" si="25"/>
        <v>1.4287304178026086E-2</v>
      </c>
    </row>
    <row r="799" spans="6:10" x14ac:dyDescent="0.3">
      <c r="F799" s="29">
        <v>44761</v>
      </c>
      <c r="G799" s="2">
        <v>2234.2348630000001</v>
      </c>
      <c r="H799" s="2">
        <f t="shared" si="24"/>
        <v>6.1307237568269893E-3</v>
      </c>
      <c r="I799" s="2">
        <v>16340.549805000001</v>
      </c>
      <c r="J799" s="2">
        <f t="shared" si="25"/>
        <v>3.8117642903216244E-3</v>
      </c>
    </row>
    <row r="800" spans="6:10" x14ac:dyDescent="0.3">
      <c r="F800" s="29">
        <v>44762</v>
      </c>
      <c r="G800" s="2">
        <v>2294.6491700000001</v>
      </c>
      <c r="H800" s="2">
        <f t="shared" si="24"/>
        <v>2.7040266894268764E-2</v>
      </c>
      <c r="I800" s="2">
        <v>16520.849609000001</v>
      </c>
      <c r="J800" s="2">
        <f t="shared" si="25"/>
        <v>1.1033888464684999E-2</v>
      </c>
    </row>
    <row r="801" spans="6:10" x14ac:dyDescent="0.3">
      <c r="F801" s="29">
        <v>44763</v>
      </c>
      <c r="G801" s="2">
        <v>2279.3391109999998</v>
      </c>
      <c r="H801" s="2">
        <f t="shared" si="24"/>
        <v>-6.6720696131515236E-3</v>
      </c>
      <c r="I801" s="2">
        <v>16605.25</v>
      </c>
      <c r="J801" s="2">
        <f t="shared" si="25"/>
        <v>5.1087197691104657E-3</v>
      </c>
    </row>
    <row r="802" spans="6:10" x14ac:dyDescent="0.3">
      <c r="F802" s="29">
        <v>44764</v>
      </c>
      <c r="G802" s="2">
        <v>2294.7407229999999</v>
      </c>
      <c r="H802" s="2">
        <f t="shared" si="24"/>
        <v>6.7570516057363066E-3</v>
      </c>
      <c r="I802" s="2">
        <v>16719.449218999998</v>
      </c>
      <c r="J802" s="2">
        <f t="shared" si="25"/>
        <v>6.8772959756702411E-3</v>
      </c>
    </row>
    <row r="803" spans="6:10" x14ac:dyDescent="0.3">
      <c r="F803" s="29">
        <v>44767</v>
      </c>
      <c r="G803" s="2">
        <v>2218.9248050000001</v>
      </c>
      <c r="H803" s="2">
        <f t="shared" si="24"/>
        <v>-3.3038990958805498E-2</v>
      </c>
      <c r="I803" s="2">
        <v>16631</v>
      </c>
      <c r="J803" s="2">
        <f t="shared" si="25"/>
        <v>-5.2901993266311958E-3</v>
      </c>
    </row>
    <row r="804" spans="6:10" x14ac:dyDescent="0.3">
      <c r="F804" s="29">
        <v>44768</v>
      </c>
      <c r="G804" s="2">
        <v>2219.9331050000001</v>
      </c>
      <c r="H804" s="2">
        <f t="shared" si="24"/>
        <v>4.5440926962820753E-4</v>
      </c>
      <c r="I804" s="2">
        <v>16483.849609000001</v>
      </c>
      <c r="J804" s="2">
        <f t="shared" si="25"/>
        <v>-8.8479580903132234E-3</v>
      </c>
    </row>
    <row r="805" spans="6:10" x14ac:dyDescent="0.3">
      <c r="F805" s="29">
        <v>44769</v>
      </c>
      <c r="G805" s="2">
        <v>2217.8247070000002</v>
      </c>
      <c r="H805" s="2">
        <f t="shared" si="24"/>
        <v>-9.4975744775870259E-4</v>
      </c>
      <c r="I805" s="2">
        <v>16641.800781000002</v>
      </c>
      <c r="J805" s="2">
        <f t="shared" si="25"/>
        <v>9.5821774492386384E-3</v>
      </c>
    </row>
    <row r="806" spans="6:10" x14ac:dyDescent="0.3">
      <c r="F806" s="29">
        <v>44770</v>
      </c>
      <c r="G806" s="2">
        <v>2252.5698240000002</v>
      </c>
      <c r="H806" s="2">
        <f t="shared" si="24"/>
        <v>1.5666304415464308E-2</v>
      </c>
      <c r="I806" s="2">
        <v>16929.599609000001</v>
      </c>
      <c r="J806" s="2">
        <f t="shared" si="25"/>
        <v>1.7293731116441433E-2</v>
      </c>
    </row>
    <row r="807" spans="6:10" x14ac:dyDescent="0.3">
      <c r="F807" s="29">
        <v>44771</v>
      </c>
      <c r="G807" s="2">
        <v>2300.5622560000002</v>
      </c>
      <c r="H807" s="2">
        <f t="shared" si="24"/>
        <v>2.1305635673826734E-2</v>
      </c>
      <c r="I807" s="2">
        <v>17158.25</v>
      </c>
      <c r="J807" s="2">
        <f t="shared" si="25"/>
        <v>1.3505953848928927E-2</v>
      </c>
    </row>
    <row r="808" spans="6:10" x14ac:dyDescent="0.3">
      <c r="F808" s="29">
        <v>44774</v>
      </c>
      <c r="G808" s="2">
        <v>2360.5180660000001</v>
      </c>
      <c r="H808" s="2">
        <f t="shared" si="24"/>
        <v>2.606137253779231E-2</v>
      </c>
      <c r="I808" s="2">
        <v>17340.050781000002</v>
      </c>
      <c r="J808" s="2">
        <f t="shared" si="25"/>
        <v>1.0595531653869231E-2</v>
      </c>
    </row>
    <row r="809" spans="6:10" x14ac:dyDescent="0.3">
      <c r="F809" s="29">
        <v>44775</v>
      </c>
      <c r="G809" s="2">
        <v>2369.5024410000001</v>
      </c>
      <c r="H809" s="2">
        <f t="shared" si="24"/>
        <v>3.8061030455167886E-3</v>
      </c>
      <c r="I809" s="2">
        <v>17345.449218999998</v>
      </c>
      <c r="J809" s="2">
        <f t="shared" si="25"/>
        <v>3.1132769264503868E-4</v>
      </c>
    </row>
    <row r="810" spans="6:10" x14ac:dyDescent="0.3">
      <c r="F810" s="29">
        <v>44776</v>
      </c>
      <c r="G810" s="2">
        <v>2389.3959960000002</v>
      </c>
      <c r="H810" s="2">
        <f t="shared" si="24"/>
        <v>8.3956676540094376E-3</v>
      </c>
      <c r="I810" s="2">
        <v>17388.150390999999</v>
      </c>
      <c r="J810" s="2">
        <f t="shared" si="25"/>
        <v>2.4618083660368161E-3</v>
      </c>
    </row>
    <row r="811" spans="6:10" x14ac:dyDescent="0.3">
      <c r="F811" s="29">
        <v>44777</v>
      </c>
      <c r="G811" s="2">
        <v>2357.8139649999998</v>
      </c>
      <c r="H811" s="2">
        <f t="shared" si="24"/>
        <v>-1.321757927646597E-2</v>
      </c>
      <c r="I811" s="2">
        <v>17382</v>
      </c>
      <c r="J811" s="2">
        <f t="shared" si="25"/>
        <v>-3.5371162899434217E-4</v>
      </c>
    </row>
    <row r="812" spans="6:10" x14ac:dyDescent="0.3">
      <c r="F812" s="29">
        <v>44778</v>
      </c>
      <c r="G812" s="2">
        <v>2323.0686040000001</v>
      </c>
      <c r="H812" s="2">
        <f t="shared" si="24"/>
        <v>-1.4736260585342567E-2</v>
      </c>
      <c r="I812" s="2">
        <v>17397.5</v>
      </c>
      <c r="J812" s="2">
        <f t="shared" si="25"/>
        <v>8.9172707398458174E-4</v>
      </c>
    </row>
    <row r="813" spans="6:10" x14ac:dyDescent="0.3">
      <c r="F813" s="29">
        <v>44781</v>
      </c>
      <c r="G813" s="2">
        <v>2353.4592290000001</v>
      </c>
      <c r="H813" s="2">
        <f t="shared" si="24"/>
        <v>1.3082103966999331E-2</v>
      </c>
      <c r="I813" s="2">
        <v>17525.099609000001</v>
      </c>
      <c r="J813" s="2">
        <f t="shared" si="25"/>
        <v>7.334364650093449E-3</v>
      </c>
    </row>
    <row r="814" spans="6:10" x14ac:dyDescent="0.3">
      <c r="F814" s="29">
        <v>44783</v>
      </c>
      <c r="G814" s="2">
        <v>2367.5317380000001</v>
      </c>
      <c r="H814" s="2">
        <f t="shared" si="24"/>
        <v>5.9794998046257134E-3</v>
      </c>
      <c r="I814" s="2">
        <v>17534.75</v>
      </c>
      <c r="J814" s="2">
        <f t="shared" si="25"/>
        <v>5.5066112120944909E-4</v>
      </c>
    </row>
    <row r="815" spans="6:10" x14ac:dyDescent="0.3">
      <c r="F815" s="29">
        <v>44784</v>
      </c>
      <c r="G815" s="2">
        <v>2375.4155270000001</v>
      </c>
      <c r="H815" s="2">
        <f t="shared" si="24"/>
        <v>3.3299612729415407E-3</v>
      </c>
      <c r="I815" s="2">
        <v>17659</v>
      </c>
      <c r="J815" s="2">
        <f t="shared" si="25"/>
        <v>7.0859293688247619E-3</v>
      </c>
    </row>
    <row r="816" spans="6:10" x14ac:dyDescent="0.3">
      <c r="F816" s="29">
        <v>44785</v>
      </c>
      <c r="G816" s="2">
        <v>2413.8278810000002</v>
      </c>
      <c r="H816" s="2">
        <f t="shared" si="24"/>
        <v>1.6170793515234965E-2</v>
      </c>
      <c r="I816" s="2">
        <v>17698.150390999999</v>
      </c>
      <c r="J816" s="2">
        <f t="shared" si="25"/>
        <v>2.2170219717990384E-3</v>
      </c>
    </row>
    <row r="817" spans="6:10" x14ac:dyDescent="0.3">
      <c r="F817" s="29">
        <v>44789</v>
      </c>
      <c r="G817" s="2">
        <v>2430.6044919999999</v>
      </c>
      <c r="H817" s="2">
        <f t="shared" si="24"/>
        <v>6.9502101338930443E-3</v>
      </c>
      <c r="I817" s="2">
        <v>17825.25</v>
      </c>
      <c r="J817" s="2">
        <f t="shared" si="25"/>
        <v>7.1815193221905528E-3</v>
      </c>
    </row>
    <row r="818" spans="6:10" x14ac:dyDescent="0.3">
      <c r="F818" s="29">
        <v>44790</v>
      </c>
      <c r="G818" s="2">
        <v>2443.3017580000001</v>
      </c>
      <c r="H818" s="2">
        <f t="shared" si="24"/>
        <v>5.223912833943749E-3</v>
      </c>
      <c r="I818" s="2">
        <v>17944.25</v>
      </c>
      <c r="J818" s="2">
        <f t="shared" si="25"/>
        <v>6.675923198833116E-3</v>
      </c>
    </row>
    <row r="819" spans="6:10" x14ac:dyDescent="0.3">
      <c r="F819" s="29">
        <v>44791</v>
      </c>
      <c r="G819" s="2">
        <v>2447.7326659999999</v>
      </c>
      <c r="H819" s="2">
        <f t="shared" si="24"/>
        <v>1.8134919215327711E-3</v>
      </c>
      <c r="I819" s="2">
        <v>17956.5</v>
      </c>
      <c r="J819" s="2">
        <f t="shared" si="25"/>
        <v>6.8266993605193866E-4</v>
      </c>
    </row>
    <row r="820" spans="6:10" x14ac:dyDescent="0.3">
      <c r="F820" s="29">
        <v>44792</v>
      </c>
      <c r="G820" s="2">
        <v>2404.0903320000002</v>
      </c>
      <c r="H820" s="2">
        <f t="shared" si="24"/>
        <v>-1.7829697910318965E-2</v>
      </c>
      <c r="I820" s="2">
        <v>17758.449218999998</v>
      </c>
      <c r="J820" s="2">
        <f t="shared" si="25"/>
        <v>-1.1029475733021566E-2</v>
      </c>
    </row>
    <row r="821" spans="6:10" x14ac:dyDescent="0.3">
      <c r="F821" s="29">
        <v>44795</v>
      </c>
      <c r="G821" s="2">
        <v>2397.4221189999998</v>
      </c>
      <c r="H821" s="2">
        <f t="shared" si="24"/>
        <v>-2.773694861312881E-3</v>
      </c>
      <c r="I821" s="2">
        <v>17490.699218999998</v>
      </c>
      <c r="J821" s="2">
        <f t="shared" si="25"/>
        <v>-1.5077330047126568E-2</v>
      </c>
    </row>
    <row r="822" spans="6:10" x14ac:dyDescent="0.3">
      <c r="F822" s="29">
        <v>44796</v>
      </c>
      <c r="G822" s="2">
        <v>2434.39624</v>
      </c>
      <c r="H822" s="2">
        <f t="shared" si="24"/>
        <v>1.5422449266223775E-2</v>
      </c>
      <c r="I822" s="2">
        <v>17577.5</v>
      </c>
      <c r="J822" s="2">
        <f t="shared" si="25"/>
        <v>4.9626821611402925E-3</v>
      </c>
    </row>
    <row r="823" spans="6:10" x14ac:dyDescent="0.3">
      <c r="F823" s="29">
        <v>44797</v>
      </c>
      <c r="G823" s="2">
        <v>2427.911865</v>
      </c>
      <c r="H823" s="2">
        <f t="shared" si="24"/>
        <v>-2.6636481331403961E-3</v>
      </c>
      <c r="I823" s="2">
        <v>17604.949218999998</v>
      </c>
      <c r="J823" s="2">
        <f t="shared" si="25"/>
        <v>1.5616110937276783E-3</v>
      </c>
    </row>
    <row r="824" spans="6:10" x14ac:dyDescent="0.3">
      <c r="F824" s="29">
        <v>44798</v>
      </c>
      <c r="G824" s="2">
        <v>2420.8298340000001</v>
      </c>
      <c r="H824" s="2">
        <f t="shared" si="24"/>
        <v>-2.91692260419013E-3</v>
      </c>
      <c r="I824" s="2">
        <v>17522.449218999998</v>
      </c>
      <c r="J824" s="2">
        <f t="shared" si="25"/>
        <v>-4.6861822192001863E-3</v>
      </c>
    </row>
    <row r="825" spans="6:10" x14ac:dyDescent="0.3">
      <c r="F825" s="29">
        <v>44799</v>
      </c>
      <c r="G825" s="2">
        <v>2407.9072270000001</v>
      </c>
      <c r="H825" s="2">
        <f t="shared" si="24"/>
        <v>-5.3380897816545873E-3</v>
      </c>
      <c r="I825" s="2">
        <v>17558.900390999999</v>
      </c>
      <c r="J825" s="2">
        <f t="shared" si="25"/>
        <v>2.0802555364506977E-3</v>
      </c>
    </row>
    <row r="826" spans="6:10" x14ac:dyDescent="0.3">
      <c r="F826" s="29">
        <v>44802</v>
      </c>
      <c r="G826" s="2">
        <v>2389.1904300000001</v>
      </c>
      <c r="H826" s="2">
        <f t="shared" si="24"/>
        <v>-7.7730557017012683E-3</v>
      </c>
      <c r="I826" s="2">
        <v>17312.900390999999</v>
      </c>
      <c r="J826" s="2">
        <f t="shared" si="25"/>
        <v>-1.4009988924254615E-2</v>
      </c>
    </row>
    <row r="827" spans="6:10" x14ac:dyDescent="0.3">
      <c r="F827" s="29">
        <v>44803</v>
      </c>
      <c r="G827" s="2">
        <v>2426.2563479999999</v>
      </c>
      <c r="H827" s="2">
        <f t="shared" si="24"/>
        <v>1.5514007395383625E-2</v>
      </c>
      <c r="I827" s="2">
        <v>17759.300781000002</v>
      </c>
      <c r="J827" s="2">
        <f t="shared" si="25"/>
        <v>2.5784263752367045E-2</v>
      </c>
    </row>
    <row r="828" spans="6:10" x14ac:dyDescent="0.3">
      <c r="F828" s="29">
        <v>44805</v>
      </c>
      <c r="G828" s="2">
        <v>2354.9296880000002</v>
      </c>
      <c r="H828" s="2">
        <f t="shared" si="24"/>
        <v>-2.9397825196334004E-2</v>
      </c>
      <c r="I828" s="2">
        <v>17542.800781000002</v>
      </c>
      <c r="J828" s="2">
        <f t="shared" si="25"/>
        <v>-1.2190795272279249E-2</v>
      </c>
    </row>
    <row r="829" spans="6:10" x14ac:dyDescent="0.3">
      <c r="F829" s="29">
        <v>44806</v>
      </c>
      <c r="G829" s="2">
        <v>2327.4291990000002</v>
      </c>
      <c r="H829" s="2">
        <f t="shared" si="24"/>
        <v>-1.1677838680336861E-2</v>
      </c>
      <c r="I829" s="2">
        <v>17539.449218999998</v>
      </c>
      <c r="J829" s="2">
        <f t="shared" si="25"/>
        <v>-1.9105056494932263E-4</v>
      </c>
    </row>
    <row r="830" spans="6:10" x14ac:dyDescent="0.3">
      <c r="F830" s="29">
        <v>44809</v>
      </c>
      <c r="G830" s="2">
        <v>2363.5754390000002</v>
      </c>
      <c r="H830" s="2">
        <f t="shared" si="24"/>
        <v>1.5530543320299744E-2</v>
      </c>
      <c r="I830" s="2">
        <v>17665.800781000002</v>
      </c>
      <c r="J830" s="2">
        <f t="shared" si="25"/>
        <v>7.2038500424021481E-3</v>
      </c>
    </row>
    <row r="831" spans="6:10" x14ac:dyDescent="0.3">
      <c r="F831" s="29">
        <v>44810</v>
      </c>
      <c r="G831" s="2">
        <v>2388.4545899999998</v>
      </c>
      <c r="H831" s="2">
        <f t="shared" si="24"/>
        <v>1.0526065971698242E-2</v>
      </c>
      <c r="I831" s="2">
        <v>17655.599609000001</v>
      </c>
      <c r="J831" s="2">
        <f t="shared" si="25"/>
        <v>-5.774531325504678E-4</v>
      </c>
    </row>
    <row r="832" spans="6:10" x14ac:dyDescent="0.3">
      <c r="F832" s="29">
        <v>44811</v>
      </c>
      <c r="G832" s="2">
        <v>2374.5664059999999</v>
      </c>
      <c r="H832" s="2">
        <f t="shared" si="24"/>
        <v>-5.8147155311836646E-3</v>
      </c>
      <c r="I832" s="2">
        <v>17624.400390999999</v>
      </c>
      <c r="J832" s="2">
        <f t="shared" si="25"/>
        <v>-1.767100449202397E-3</v>
      </c>
    </row>
    <row r="833" spans="6:10" x14ac:dyDescent="0.3">
      <c r="F833" s="29">
        <v>44812</v>
      </c>
      <c r="G833" s="2">
        <v>2377.9233399999998</v>
      </c>
      <c r="H833" s="2">
        <f t="shared" si="24"/>
        <v>1.4137039888704255E-3</v>
      </c>
      <c r="I833" s="2">
        <v>17798.75</v>
      </c>
      <c r="J833" s="2">
        <f t="shared" si="25"/>
        <v>9.8925129441018271E-3</v>
      </c>
    </row>
    <row r="834" spans="6:10" x14ac:dyDescent="0.3">
      <c r="F834" s="29">
        <v>44813</v>
      </c>
      <c r="G834" s="2">
        <v>2363.1154790000001</v>
      </c>
      <c r="H834" s="2">
        <f t="shared" si="24"/>
        <v>-6.2272238767797188E-3</v>
      </c>
      <c r="I834" s="2">
        <v>17833.349609000001</v>
      </c>
      <c r="J834" s="2">
        <f t="shared" si="25"/>
        <v>1.9439347707002337E-3</v>
      </c>
    </row>
    <row r="835" spans="6:10" x14ac:dyDescent="0.3">
      <c r="F835" s="29">
        <v>44816</v>
      </c>
      <c r="G835" s="2">
        <v>2389.5583499999998</v>
      </c>
      <c r="H835" s="2">
        <f t="shared" si="24"/>
        <v>1.1189834451589973E-2</v>
      </c>
      <c r="I835" s="2">
        <v>17936.349609000001</v>
      </c>
      <c r="J835" s="2">
        <f t="shared" si="25"/>
        <v>5.7756956633665014E-3</v>
      </c>
    </row>
    <row r="836" spans="6:10" x14ac:dyDescent="0.3">
      <c r="F836" s="29">
        <v>44817</v>
      </c>
      <c r="G836" s="2">
        <v>2409.516846</v>
      </c>
      <c r="H836" s="2">
        <f t="shared" ref="H836:H899" si="26">(G836-G835)/G835</f>
        <v>8.3523785891230478E-3</v>
      </c>
      <c r="I836" s="2">
        <v>18070.050781000002</v>
      </c>
      <c r="J836" s="2">
        <f t="shared" ref="J836:J899" si="27">(I836-I835)/I835</f>
        <v>7.4542019371050356E-3</v>
      </c>
    </row>
    <row r="837" spans="6:10" x14ac:dyDescent="0.3">
      <c r="F837" s="29">
        <v>44818</v>
      </c>
      <c r="G837" s="2">
        <v>2380.6367190000001</v>
      </c>
      <c r="H837" s="2">
        <f t="shared" si="26"/>
        <v>-1.1985858097627885E-2</v>
      </c>
      <c r="I837" s="2">
        <v>18003.75</v>
      </c>
      <c r="J837" s="2">
        <f t="shared" si="27"/>
        <v>-3.6690976579719734E-3</v>
      </c>
    </row>
    <row r="838" spans="6:10" x14ac:dyDescent="0.3">
      <c r="F838" s="29">
        <v>44819</v>
      </c>
      <c r="G838" s="2">
        <v>2357.0451659999999</v>
      </c>
      <c r="H838" s="2">
        <f t="shared" si="26"/>
        <v>-9.909766077165259E-3</v>
      </c>
      <c r="I838" s="2">
        <v>17877.400390999999</v>
      </c>
      <c r="J838" s="2">
        <f t="shared" si="27"/>
        <v>-7.0179606470874558E-3</v>
      </c>
    </row>
    <row r="839" spans="6:10" x14ac:dyDescent="0.3">
      <c r="F839" s="29">
        <v>44820</v>
      </c>
      <c r="G839" s="2">
        <v>2298.6408689999998</v>
      </c>
      <c r="H839" s="2">
        <f t="shared" si="26"/>
        <v>-2.4778607488084105E-2</v>
      </c>
      <c r="I839" s="2">
        <v>17530.849609000001</v>
      </c>
      <c r="J839" s="2">
        <f t="shared" si="27"/>
        <v>-1.9384853190090329E-2</v>
      </c>
    </row>
    <row r="840" spans="6:10" x14ac:dyDescent="0.3">
      <c r="F840" s="29">
        <v>44823</v>
      </c>
      <c r="G840" s="2">
        <v>2301.6301269999999</v>
      </c>
      <c r="H840" s="2">
        <f t="shared" si="26"/>
        <v>1.3004458592526939E-3</v>
      </c>
      <c r="I840" s="2">
        <v>17622.25</v>
      </c>
      <c r="J840" s="2">
        <f t="shared" si="27"/>
        <v>5.2136886139891366E-3</v>
      </c>
    </row>
    <row r="841" spans="6:10" x14ac:dyDescent="0.3">
      <c r="F841" s="29">
        <v>44824</v>
      </c>
      <c r="G841" s="2">
        <v>2301.998047</v>
      </c>
      <c r="H841" s="2">
        <f t="shared" si="26"/>
        <v>1.5985192220250259E-4</v>
      </c>
      <c r="I841" s="2">
        <v>17816.25</v>
      </c>
      <c r="J841" s="2">
        <f t="shared" si="27"/>
        <v>1.1008809885230319E-2</v>
      </c>
    </row>
    <row r="842" spans="6:10" x14ac:dyDescent="0.3">
      <c r="F842" s="29">
        <v>44825</v>
      </c>
      <c r="G842" s="2">
        <v>2308.344482</v>
      </c>
      <c r="H842" s="2">
        <f t="shared" si="26"/>
        <v>2.7569245804837683E-3</v>
      </c>
      <c r="I842" s="2">
        <v>17718.349609000001</v>
      </c>
      <c r="J842" s="2">
        <f t="shared" si="27"/>
        <v>-5.495005458499921E-3</v>
      </c>
    </row>
    <row r="843" spans="6:10" x14ac:dyDescent="0.3">
      <c r="F843" s="29">
        <v>44826</v>
      </c>
      <c r="G843" s="2">
        <v>2286.5922850000002</v>
      </c>
      <c r="H843" s="2">
        <f t="shared" si="26"/>
        <v>-9.4232889283289382E-3</v>
      </c>
      <c r="I843" s="2">
        <v>17629.800781000002</v>
      </c>
      <c r="J843" s="2">
        <f t="shared" si="27"/>
        <v>-4.9975776499534049E-3</v>
      </c>
    </row>
    <row r="844" spans="6:10" x14ac:dyDescent="0.3">
      <c r="F844" s="29">
        <v>44827</v>
      </c>
      <c r="G844" s="2">
        <v>2243.7319339999999</v>
      </c>
      <c r="H844" s="2">
        <f t="shared" si="26"/>
        <v>-1.8744203451206982E-2</v>
      </c>
      <c r="I844" s="2">
        <v>17327.349609000001</v>
      </c>
      <c r="J844" s="2">
        <f t="shared" si="27"/>
        <v>-1.715567723975411E-2</v>
      </c>
    </row>
    <row r="845" spans="6:10" x14ac:dyDescent="0.3">
      <c r="F845" s="29">
        <v>44830</v>
      </c>
      <c r="G845" s="2">
        <v>2186.569336</v>
      </c>
      <c r="H845" s="2">
        <f t="shared" si="26"/>
        <v>-2.5476571926350222E-2</v>
      </c>
      <c r="I845" s="2">
        <v>17016.300781000002</v>
      </c>
      <c r="J845" s="2">
        <f t="shared" si="27"/>
        <v>-1.7951321755430915E-2</v>
      </c>
    </row>
    <row r="846" spans="6:10" x14ac:dyDescent="0.3">
      <c r="F846" s="29">
        <v>44831</v>
      </c>
      <c r="G846" s="2">
        <v>2203.9526369999999</v>
      </c>
      <c r="H846" s="2">
        <f t="shared" si="26"/>
        <v>7.9500341991441178E-3</v>
      </c>
      <c r="I846" s="2">
        <v>17007.400390999999</v>
      </c>
      <c r="J846" s="2">
        <f t="shared" si="27"/>
        <v>-5.230508154827917E-4</v>
      </c>
    </row>
    <row r="847" spans="6:10" x14ac:dyDescent="0.3">
      <c r="F847" s="29">
        <v>44832</v>
      </c>
      <c r="G847" s="2">
        <v>2145.272461</v>
      </c>
      <c r="H847" s="2">
        <f t="shared" si="26"/>
        <v>-2.6624971433086134E-2</v>
      </c>
      <c r="I847" s="2">
        <v>16858.599609000001</v>
      </c>
      <c r="J847" s="2">
        <f t="shared" si="27"/>
        <v>-8.7491785093000481E-3</v>
      </c>
    </row>
    <row r="848" spans="6:10" x14ac:dyDescent="0.3">
      <c r="F848" s="29">
        <v>44833</v>
      </c>
      <c r="G848" s="2">
        <v>2138.696289</v>
      </c>
      <c r="H848" s="2">
        <f t="shared" si="26"/>
        <v>-3.0654250774909109E-3</v>
      </c>
      <c r="I848" s="2">
        <v>16818.099609000001</v>
      </c>
      <c r="J848" s="2">
        <f t="shared" si="27"/>
        <v>-2.4023347691571597E-3</v>
      </c>
    </row>
    <row r="849" spans="6:10" x14ac:dyDescent="0.3">
      <c r="F849" s="29">
        <v>44834</v>
      </c>
      <c r="G849" s="2">
        <v>2186.9372560000002</v>
      </c>
      <c r="H849" s="2">
        <f t="shared" si="26"/>
        <v>2.2556249453519382E-2</v>
      </c>
      <c r="I849" s="2">
        <v>17094.349609000001</v>
      </c>
      <c r="J849" s="2">
        <f t="shared" si="27"/>
        <v>1.6425755966635387E-2</v>
      </c>
    </row>
    <row r="850" spans="6:10" x14ac:dyDescent="0.3">
      <c r="F850" s="29">
        <v>44837</v>
      </c>
      <c r="G850" s="2">
        <v>2179.349365</v>
      </c>
      <c r="H850" s="2">
        <f t="shared" si="26"/>
        <v>-3.4696427522930848E-3</v>
      </c>
      <c r="I850" s="2">
        <v>16887.349609000001</v>
      </c>
      <c r="J850" s="2">
        <f t="shared" si="27"/>
        <v>-1.2109264449056115E-2</v>
      </c>
    </row>
    <row r="851" spans="6:10" x14ac:dyDescent="0.3">
      <c r="F851" s="29">
        <v>44838</v>
      </c>
      <c r="G851" s="2">
        <v>2219.5424800000001</v>
      </c>
      <c r="H851" s="2">
        <f t="shared" si="26"/>
        <v>1.8442713061749067E-2</v>
      </c>
      <c r="I851" s="2">
        <v>17274.300781000002</v>
      </c>
      <c r="J851" s="2">
        <f t="shared" si="27"/>
        <v>2.2913670940629897E-2</v>
      </c>
    </row>
    <row r="852" spans="6:10" x14ac:dyDescent="0.3">
      <c r="F852" s="29">
        <v>44840</v>
      </c>
      <c r="G852" s="2">
        <v>2227.7280270000001</v>
      </c>
      <c r="H852" s="2">
        <f t="shared" si="26"/>
        <v>3.6879433819171788E-3</v>
      </c>
      <c r="I852" s="2">
        <v>17331.800781000002</v>
      </c>
      <c r="J852" s="2">
        <f t="shared" si="27"/>
        <v>3.3286441361055977E-3</v>
      </c>
    </row>
    <row r="853" spans="6:10" x14ac:dyDescent="0.3">
      <c r="F853" s="29">
        <v>44841</v>
      </c>
      <c r="G853" s="2">
        <v>2237.1557619999999</v>
      </c>
      <c r="H853" s="2">
        <f t="shared" si="26"/>
        <v>4.2319955065142053E-3</v>
      </c>
      <c r="I853" s="2">
        <v>17314.650390999999</v>
      </c>
      <c r="J853" s="2">
        <f t="shared" si="27"/>
        <v>-9.8953306795469538E-4</v>
      </c>
    </row>
    <row r="854" spans="6:10" x14ac:dyDescent="0.3">
      <c r="F854" s="29">
        <v>44844</v>
      </c>
      <c r="G854" s="2">
        <v>2212.736328</v>
      </c>
      <c r="H854" s="2">
        <f t="shared" si="26"/>
        <v>-1.0915392846034612E-2</v>
      </c>
      <c r="I854" s="2">
        <v>17241</v>
      </c>
      <c r="J854" s="2">
        <f t="shared" si="27"/>
        <v>-4.2536458627130021E-3</v>
      </c>
    </row>
    <row r="855" spans="6:10" x14ac:dyDescent="0.3">
      <c r="F855" s="29">
        <v>44845</v>
      </c>
      <c r="G855" s="2">
        <v>2168.6801759999998</v>
      </c>
      <c r="H855" s="2">
        <f t="shared" si="26"/>
        <v>-1.9910258372185099E-2</v>
      </c>
      <c r="I855" s="2">
        <v>16983.550781000002</v>
      </c>
      <c r="J855" s="2">
        <f t="shared" si="27"/>
        <v>-1.4932383214430616E-2</v>
      </c>
    </row>
    <row r="856" spans="6:10" x14ac:dyDescent="0.3">
      <c r="F856" s="29">
        <v>44846</v>
      </c>
      <c r="G856" s="2">
        <v>2184.6379390000002</v>
      </c>
      <c r="H856" s="2">
        <f t="shared" si="26"/>
        <v>7.3582832436977748E-3</v>
      </c>
      <c r="I856" s="2">
        <v>17123.599609000001</v>
      </c>
      <c r="J856" s="2">
        <f t="shared" si="27"/>
        <v>8.2461453323810115E-3</v>
      </c>
    </row>
    <row r="857" spans="6:10" x14ac:dyDescent="0.3">
      <c r="F857" s="29">
        <v>44847</v>
      </c>
      <c r="G857" s="2">
        <v>2191.5820309999999</v>
      </c>
      <c r="H857" s="2">
        <f t="shared" si="26"/>
        <v>3.1786008454921955E-3</v>
      </c>
      <c r="I857" s="2">
        <v>17014.349609000001</v>
      </c>
      <c r="J857" s="2">
        <f t="shared" si="27"/>
        <v>-6.3800837729573656E-3</v>
      </c>
    </row>
    <row r="858" spans="6:10" x14ac:dyDescent="0.3">
      <c r="F858" s="29">
        <v>44848</v>
      </c>
      <c r="G858" s="2">
        <v>2180.4528810000002</v>
      </c>
      <c r="H858" s="2">
        <f t="shared" si="26"/>
        <v>-5.0781352660213309E-3</v>
      </c>
      <c r="I858" s="2">
        <v>17185.699218999998</v>
      </c>
      <c r="J858" s="2">
        <f t="shared" si="27"/>
        <v>1.0070888040842859E-2</v>
      </c>
    </row>
    <row r="859" spans="6:10" x14ac:dyDescent="0.3">
      <c r="F859" s="29">
        <v>44851</v>
      </c>
      <c r="G859" s="2">
        <v>2215.4494629999999</v>
      </c>
      <c r="H859" s="2">
        <f t="shared" si="26"/>
        <v>1.6050143667378686E-2</v>
      </c>
      <c r="I859" s="2">
        <v>17311.800781000002</v>
      </c>
      <c r="J859" s="2">
        <f t="shared" si="27"/>
        <v>7.3375869316151731E-3</v>
      </c>
    </row>
    <row r="860" spans="6:10" x14ac:dyDescent="0.3">
      <c r="F860" s="29">
        <v>44852</v>
      </c>
      <c r="G860" s="2">
        <v>2254.538818</v>
      </c>
      <c r="H860" s="2">
        <f t="shared" si="26"/>
        <v>1.7643984055076625E-2</v>
      </c>
      <c r="I860" s="2">
        <v>17486.949218999998</v>
      </c>
      <c r="J860" s="2">
        <f t="shared" si="27"/>
        <v>1.0117285903164097E-2</v>
      </c>
    </row>
    <row r="861" spans="6:10" x14ac:dyDescent="0.3">
      <c r="F861" s="29">
        <v>44853</v>
      </c>
      <c r="G861" s="2">
        <v>2293.766357</v>
      </c>
      <c r="H861" s="2">
        <f t="shared" si="26"/>
        <v>1.7399362870495486E-2</v>
      </c>
      <c r="I861" s="2">
        <v>17512.25</v>
      </c>
      <c r="J861" s="2">
        <f t="shared" si="27"/>
        <v>1.4468379065521514E-3</v>
      </c>
    </row>
    <row r="862" spans="6:10" x14ac:dyDescent="0.3">
      <c r="F862" s="29">
        <v>44854</v>
      </c>
      <c r="G862" s="2">
        <v>2299.928711</v>
      </c>
      <c r="H862" s="2">
        <f t="shared" si="26"/>
        <v>2.686565691921538E-3</v>
      </c>
      <c r="I862" s="2">
        <v>17563.949218999998</v>
      </c>
      <c r="J862" s="2">
        <f t="shared" si="27"/>
        <v>2.9521745635197228E-3</v>
      </c>
    </row>
    <row r="863" spans="6:10" x14ac:dyDescent="0.3">
      <c r="F863" s="29">
        <v>44855</v>
      </c>
      <c r="G863" s="2">
        <v>2273.255615</v>
      </c>
      <c r="H863" s="2">
        <f t="shared" si="26"/>
        <v>-1.1597357723493363E-2</v>
      </c>
      <c r="I863" s="2">
        <v>17576.300781000002</v>
      </c>
      <c r="J863" s="2">
        <f t="shared" si="27"/>
        <v>7.0323375716903282E-4</v>
      </c>
    </row>
    <row r="864" spans="6:10" x14ac:dyDescent="0.3">
      <c r="F864" s="29">
        <v>44858</v>
      </c>
      <c r="G864" s="2">
        <v>2280.84375</v>
      </c>
      <c r="H864" s="2">
        <f t="shared" si="26"/>
        <v>3.3380034123439151E-3</v>
      </c>
      <c r="I864" s="2">
        <v>17730.75</v>
      </c>
      <c r="J864" s="2">
        <f t="shared" si="27"/>
        <v>8.7873563911103538E-3</v>
      </c>
    </row>
    <row r="865" spans="6:10" x14ac:dyDescent="0.3">
      <c r="F865" s="29">
        <v>44859</v>
      </c>
      <c r="G865" s="2">
        <v>2245.6171880000002</v>
      </c>
      <c r="H865" s="2">
        <f t="shared" si="26"/>
        <v>-1.5444530998670922E-2</v>
      </c>
      <c r="I865" s="2">
        <v>17656.349609000001</v>
      </c>
      <c r="J865" s="2">
        <f t="shared" si="27"/>
        <v>-4.1961220478546717E-3</v>
      </c>
    </row>
    <row r="866" spans="6:10" x14ac:dyDescent="0.3">
      <c r="F866" s="29">
        <v>44861</v>
      </c>
      <c r="G866" s="2">
        <v>2254.4470209999999</v>
      </c>
      <c r="H866" s="2">
        <f t="shared" si="26"/>
        <v>3.9320294871201264E-3</v>
      </c>
      <c r="I866" s="2">
        <v>17736.949218999998</v>
      </c>
      <c r="J866" s="2">
        <f t="shared" si="27"/>
        <v>4.5649079104614753E-3</v>
      </c>
    </row>
    <row r="867" spans="6:10" x14ac:dyDescent="0.3">
      <c r="F867" s="29">
        <v>44862</v>
      </c>
      <c r="G867" s="2">
        <v>2323.4284670000002</v>
      </c>
      <c r="H867" s="2">
        <f t="shared" si="26"/>
        <v>3.0597945020416708E-2</v>
      </c>
      <c r="I867" s="2">
        <v>17786.800781000002</v>
      </c>
      <c r="J867" s="2">
        <f t="shared" si="27"/>
        <v>2.8106052165161512E-3</v>
      </c>
    </row>
    <row r="868" spans="6:10" x14ac:dyDescent="0.3">
      <c r="F868" s="29">
        <v>44865</v>
      </c>
      <c r="G868" s="2">
        <v>2344.9963379999999</v>
      </c>
      <c r="H868" s="2">
        <f t="shared" si="26"/>
        <v>9.2827781471783687E-3</v>
      </c>
      <c r="I868" s="2">
        <v>18012.199218999998</v>
      </c>
      <c r="J868" s="2">
        <f t="shared" si="27"/>
        <v>1.2672230423852775E-2</v>
      </c>
    </row>
    <row r="869" spans="6:10" x14ac:dyDescent="0.3">
      <c r="F869" s="29">
        <v>44866</v>
      </c>
      <c r="G869" s="2">
        <v>2326.8312989999999</v>
      </c>
      <c r="H869" s="2">
        <f t="shared" si="26"/>
        <v>-7.7462973846230288E-3</v>
      </c>
      <c r="I869" s="2">
        <v>18145.400390999999</v>
      </c>
      <c r="J869" s="2">
        <f t="shared" si="27"/>
        <v>7.395053229230052E-3</v>
      </c>
    </row>
    <row r="870" spans="6:10" x14ac:dyDescent="0.3">
      <c r="F870" s="29">
        <v>44867</v>
      </c>
      <c r="G870" s="2">
        <v>2341.3632809999999</v>
      </c>
      <c r="H870" s="2">
        <f t="shared" si="26"/>
        <v>6.2453956186017297E-3</v>
      </c>
      <c r="I870" s="2">
        <v>18082.849609000001</v>
      </c>
      <c r="J870" s="2">
        <f t="shared" si="27"/>
        <v>-3.4471976728065595E-3</v>
      </c>
    </row>
    <row r="871" spans="6:10" x14ac:dyDescent="0.3">
      <c r="F871" s="29">
        <v>44868</v>
      </c>
      <c r="G871" s="2">
        <v>2350.1010740000002</v>
      </c>
      <c r="H871" s="2">
        <f t="shared" si="26"/>
        <v>3.7319253577207862E-3</v>
      </c>
      <c r="I871" s="2">
        <v>18052.699218999998</v>
      </c>
      <c r="J871" s="2">
        <f t="shared" si="27"/>
        <v>-1.6673472739051256E-3</v>
      </c>
    </row>
    <row r="872" spans="6:10" x14ac:dyDescent="0.3">
      <c r="F872" s="29">
        <v>44869</v>
      </c>
      <c r="G872" s="2">
        <v>2384.6835940000001</v>
      </c>
      <c r="H872" s="2">
        <f t="shared" si="26"/>
        <v>1.4715333047841469E-2</v>
      </c>
      <c r="I872" s="2">
        <v>18117.150390999999</v>
      </c>
      <c r="J872" s="2">
        <f t="shared" si="27"/>
        <v>3.5701681625630679E-3</v>
      </c>
    </row>
    <row r="873" spans="6:10" x14ac:dyDescent="0.3">
      <c r="F873" s="29">
        <v>44872</v>
      </c>
      <c r="G873" s="2">
        <v>2397.4221189999998</v>
      </c>
      <c r="H873" s="2">
        <f t="shared" si="26"/>
        <v>5.341809300005506E-3</v>
      </c>
      <c r="I873" s="2">
        <v>18202.800781000002</v>
      </c>
      <c r="J873" s="2">
        <f t="shared" si="27"/>
        <v>4.7275861905165173E-3</v>
      </c>
    </row>
    <row r="874" spans="6:10" x14ac:dyDescent="0.3">
      <c r="F874" s="29">
        <v>44874</v>
      </c>
      <c r="G874" s="2">
        <v>2395.0310060000002</v>
      </c>
      <c r="H874" s="2">
        <f t="shared" si="26"/>
        <v>-9.9736837374181137E-4</v>
      </c>
      <c r="I874" s="2">
        <v>18157</v>
      </c>
      <c r="J874" s="2">
        <f t="shared" si="27"/>
        <v>-2.5161392222568506E-3</v>
      </c>
    </row>
    <row r="875" spans="6:10" x14ac:dyDescent="0.3">
      <c r="F875" s="29">
        <v>44875</v>
      </c>
      <c r="G875" s="2">
        <v>2366.0588379999999</v>
      </c>
      <c r="H875" s="2">
        <f t="shared" si="26"/>
        <v>-1.2096782015522781E-2</v>
      </c>
      <c r="I875" s="2">
        <v>18028.199218999998</v>
      </c>
      <c r="J875" s="2">
        <f t="shared" si="27"/>
        <v>-7.0937258908410931E-3</v>
      </c>
    </row>
    <row r="876" spans="6:10" x14ac:dyDescent="0.3">
      <c r="F876" s="29">
        <v>44876</v>
      </c>
      <c r="G876" s="2">
        <v>2420.6000979999999</v>
      </c>
      <c r="H876" s="2">
        <f t="shared" si="26"/>
        <v>2.3051523116856643E-2</v>
      </c>
      <c r="I876" s="2">
        <v>18349.699218999998</v>
      </c>
      <c r="J876" s="2">
        <f t="shared" si="27"/>
        <v>1.7833173246786054E-2</v>
      </c>
    </row>
    <row r="877" spans="6:10" x14ac:dyDescent="0.3">
      <c r="F877" s="29">
        <v>44879</v>
      </c>
      <c r="G877" s="2">
        <v>2408.873047</v>
      </c>
      <c r="H877" s="2">
        <f t="shared" si="26"/>
        <v>-4.8446874845990556E-3</v>
      </c>
      <c r="I877" s="2">
        <v>18329.150390999999</v>
      </c>
      <c r="J877" s="2">
        <f t="shared" si="27"/>
        <v>-1.1198454947273461E-3</v>
      </c>
    </row>
    <row r="878" spans="6:10" x14ac:dyDescent="0.3">
      <c r="F878" s="29">
        <v>44880</v>
      </c>
      <c r="G878" s="2">
        <v>2398.0661620000001</v>
      </c>
      <c r="H878" s="2">
        <f t="shared" si="26"/>
        <v>-4.4862825018773048E-3</v>
      </c>
      <c r="I878" s="2">
        <v>18403.400390999999</v>
      </c>
      <c r="J878" s="2">
        <f t="shared" si="27"/>
        <v>4.0509242608679956E-3</v>
      </c>
    </row>
    <row r="879" spans="6:10" x14ac:dyDescent="0.3">
      <c r="F879" s="29">
        <v>44881</v>
      </c>
      <c r="G879" s="2">
        <v>2384.3159179999998</v>
      </c>
      <c r="H879" s="2">
        <f t="shared" si="26"/>
        <v>-5.7338885047827524E-3</v>
      </c>
      <c r="I879" s="2">
        <v>18409.650390999999</v>
      </c>
      <c r="J879" s="2">
        <f t="shared" si="27"/>
        <v>3.3961115159220794E-4</v>
      </c>
    </row>
    <row r="880" spans="6:10" x14ac:dyDescent="0.3">
      <c r="F880" s="29">
        <v>44882</v>
      </c>
      <c r="G880" s="2">
        <v>2390.4780270000001</v>
      </c>
      <c r="H880" s="2">
        <f t="shared" si="26"/>
        <v>2.5844347862967747E-3</v>
      </c>
      <c r="I880" s="2">
        <v>18343.900390999999</v>
      </c>
      <c r="J880" s="2">
        <f t="shared" si="27"/>
        <v>-3.5714963947465006E-3</v>
      </c>
    </row>
    <row r="881" spans="6:10" x14ac:dyDescent="0.3">
      <c r="F881" s="29">
        <v>44883</v>
      </c>
      <c r="G881" s="2">
        <v>2389.1904300000001</v>
      </c>
      <c r="H881" s="2">
        <f t="shared" si="26"/>
        <v>-5.3863578140306626E-4</v>
      </c>
      <c r="I881" s="2">
        <v>18307.650390999999</v>
      </c>
      <c r="J881" s="2">
        <f t="shared" si="27"/>
        <v>-1.9761337135141229E-3</v>
      </c>
    </row>
    <row r="882" spans="6:10" x14ac:dyDescent="0.3">
      <c r="F882" s="29">
        <v>44886</v>
      </c>
      <c r="G882" s="2">
        <v>2346.1921390000002</v>
      </c>
      <c r="H882" s="2">
        <f t="shared" si="26"/>
        <v>-1.7997012904492456E-2</v>
      </c>
      <c r="I882" s="2">
        <v>18159.949218999998</v>
      </c>
      <c r="J882" s="2">
        <f t="shared" si="27"/>
        <v>-8.0677295472394717E-3</v>
      </c>
    </row>
    <row r="883" spans="6:10" x14ac:dyDescent="0.3">
      <c r="F883" s="29">
        <v>44887</v>
      </c>
      <c r="G883" s="2">
        <v>2359.2065429999998</v>
      </c>
      <c r="H883" s="2">
        <f t="shared" si="26"/>
        <v>5.5470324802752895E-3</v>
      </c>
      <c r="I883" s="2">
        <v>18244.199218999998</v>
      </c>
      <c r="J883" s="2">
        <f t="shared" si="27"/>
        <v>4.6393301536246994E-3</v>
      </c>
    </row>
    <row r="884" spans="6:10" x14ac:dyDescent="0.3">
      <c r="F884" s="29">
        <v>44888</v>
      </c>
      <c r="G884" s="2">
        <v>2351.8483890000002</v>
      </c>
      <c r="H884" s="2">
        <f t="shared" si="26"/>
        <v>-3.1189104751476434E-3</v>
      </c>
      <c r="I884" s="2">
        <v>18267.25</v>
      </c>
      <c r="J884" s="2">
        <f t="shared" si="27"/>
        <v>1.2634580845837307E-3</v>
      </c>
    </row>
    <row r="885" spans="6:10" x14ac:dyDescent="0.3">
      <c r="F885" s="29">
        <v>44889</v>
      </c>
      <c r="G885" s="2">
        <v>2372.1291500000002</v>
      </c>
      <c r="H885" s="2">
        <f t="shared" si="26"/>
        <v>8.6233283977218064E-3</v>
      </c>
      <c r="I885" s="2">
        <v>18484.099609000001</v>
      </c>
      <c r="J885" s="2">
        <f t="shared" si="27"/>
        <v>1.1870949869301662E-2</v>
      </c>
    </row>
    <row r="886" spans="6:10" x14ac:dyDescent="0.3">
      <c r="F886" s="29">
        <v>44890</v>
      </c>
      <c r="G886" s="2">
        <v>2407.5395509999998</v>
      </c>
      <c r="H886" s="2">
        <f t="shared" si="26"/>
        <v>1.4927686799852206E-2</v>
      </c>
      <c r="I886" s="2">
        <v>18512.75</v>
      </c>
      <c r="J886" s="2">
        <f t="shared" si="27"/>
        <v>1.5500019804074849E-3</v>
      </c>
    </row>
    <row r="887" spans="6:10" x14ac:dyDescent="0.3">
      <c r="F887" s="29">
        <v>44893</v>
      </c>
      <c r="G887" s="2">
        <v>2490.27124</v>
      </c>
      <c r="H887" s="2">
        <f t="shared" si="26"/>
        <v>3.4363584583952778E-2</v>
      </c>
      <c r="I887" s="2">
        <v>18562.75</v>
      </c>
      <c r="J887" s="2">
        <f t="shared" si="27"/>
        <v>2.7008413120687092E-3</v>
      </c>
    </row>
    <row r="888" spans="6:10" x14ac:dyDescent="0.3">
      <c r="F888" s="29">
        <v>44894</v>
      </c>
      <c r="G888" s="2">
        <v>2494.5478520000001</v>
      </c>
      <c r="H888" s="2">
        <f t="shared" si="26"/>
        <v>1.7173277879561882E-3</v>
      </c>
      <c r="I888" s="2">
        <v>18618.050781000002</v>
      </c>
      <c r="J888" s="2">
        <f t="shared" si="27"/>
        <v>2.979126530282514E-3</v>
      </c>
    </row>
    <row r="889" spans="6:10" x14ac:dyDescent="0.3">
      <c r="F889" s="29">
        <v>44895</v>
      </c>
      <c r="G889" s="2">
        <v>2512.1611330000001</v>
      </c>
      <c r="H889" s="2">
        <f t="shared" si="26"/>
        <v>7.060710816141888E-3</v>
      </c>
      <c r="I889" s="2">
        <v>18758.349609000001</v>
      </c>
      <c r="J889" s="2">
        <f t="shared" si="27"/>
        <v>7.5356346188063944E-3</v>
      </c>
    </row>
    <row r="890" spans="6:10" x14ac:dyDescent="0.3">
      <c r="F890" s="29">
        <v>44896</v>
      </c>
      <c r="G890" s="2">
        <v>2504.7570799999999</v>
      </c>
      <c r="H890" s="2">
        <f t="shared" si="26"/>
        <v>-2.9472842735841355E-3</v>
      </c>
      <c r="I890" s="2">
        <v>18812.5</v>
      </c>
      <c r="J890" s="2">
        <f t="shared" si="27"/>
        <v>2.886735354053674E-3</v>
      </c>
    </row>
    <row r="891" spans="6:10" x14ac:dyDescent="0.3">
      <c r="F891" s="29">
        <v>44897</v>
      </c>
      <c r="G891" s="2">
        <v>2503.6992190000001</v>
      </c>
      <c r="H891" s="2">
        <f t="shared" si="26"/>
        <v>-4.2234075649354998E-4</v>
      </c>
      <c r="I891" s="2">
        <v>18696.099609000001</v>
      </c>
      <c r="J891" s="2">
        <f t="shared" si="27"/>
        <v>-6.1873961993355068E-3</v>
      </c>
    </row>
    <row r="892" spans="6:10" x14ac:dyDescent="0.3">
      <c r="F892" s="29">
        <v>44900</v>
      </c>
      <c r="G892" s="2">
        <v>2467.1853030000002</v>
      </c>
      <c r="H892" s="2">
        <f t="shared" si="26"/>
        <v>-1.4583986655786819E-2</v>
      </c>
      <c r="I892" s="2">
        <v>18701.050781000002</v>
      </c>
      <c r="J892" s="2">
        <f t="shared" si="27"/>
        <v>2.6482379231749159E-4</v>
      </c>
    </row>
    <row r="893" spans="6:10" x14ac:dyDescent="0.3">
      <c r="F893" s="29">
        <v>44901</v>
      </c>
      <c r="G893" s="2">
        <v>2474.313232</v>
      </c>
      <c r="H893" s="2">
        <f t="shared" si="26"/>
        <v>2.8890934910047032E-3</v>
      </c>
      <c r="I893" s="2">
        <v>18642.75</v>
      </c>
      <c r="J893" s="2">
        <f t="shared" si="27"/>
        <v>-3.1175136457698136E-3</v>
      </c>
    </row>
    <row r="894" spans="6:10" x14ac:dyDescent="0.3">
      <c r="F894" s="29">
        <v>44902</v>
      </c>
      <c r="G894" s="2">
        <v>2437.7993160000001</v>
      </c>
      <c r="H894" s="2">
        <f t="shared" si="26"/>
        <v>-1.4757192229249608E-2</v>
      </c>
      <c r="I894" s="2">
        <v>18560.5</v>
      </c>
      <c r="J894" s="2">
        <f t="shared" si="27"/>
        <v>-4.4119027503989484E-3</v>
      </c>
    </row>
    <row r="895" spans="6:10" x14ac:dyDescent="0.3">
      <c r="F895" s="29">
        <v>44903</v>
      </c>
      <c r="G895" s="2">
        <v>2436.649414</v>
      </c>
      <c r="H895" s="2">
        <f t="shared" si="26"/>
        <v>-4.716967440481926E-4</v>
      </c>
      <c r="I895" s="2">
        <v>18609.349609000001</v>
      </c>
      <c r="J895" s="2">
        <f t="shared" si="27"/>
        <v>2.6319123407236218E-3</v>
      </c>
    </row>
    <row r="896" spans="6:10" x14ac:dyDescent="0.3">
      <c r="F896" s="29">
        <v>44904</v>
      </c>
      <c r="G896" s="2">
        <v>2399.7216800000001</v>
      </c>
      <c r="H896" s="2">
        <f t="shared" si="26"/>
        <v>-1.5155128098374793E-2</v>
      </c>
      <c r="I896" s="2">
        <v>18496.599609000001</v>
      </c>
      <c r="J896" s="2">
        <f t="shared" si="27"/>
        <v>-6.0587824061014445E-3</v>
      </c>
    </row>
    <row r="897" spans="6:10" x14ac:dyDescent="0.3">
      <c r="F897" s="29">
        <v>44907</v>
      </c>
      <c r="G897" s="2">
        <v>2403.4003910000001</v>
      </c>
      <c r="H897" s="2">
        <f t="shared" si="26"/>
        <v>1.5329740238876456E-3</v>
      </c>
      <c r="I897" s="2">
        <v>18497.150390999999</v>
      </c>
      <c r="J897" s="2">
        <f t="shared" si="27"/>
        <v>2.9777473245970985E-5</v>
      </c>
    </row>
    <row r="898" spans="6:10" x14ac:dyDescent="0.3">
      <c r="F898" s="29">
        <v>44908</v>
      </c>
      <c r="G898" s="2">
        <v>2414.345703</v>
      </c>
      <c r="H898" s="2">
        <f t="shared" si="26"/>
        <v>4.554094291149606E-3</v>
      </c>
      <c r="I898" s="2">
        <v>18608</v>
      </c>
      <c r="J898" s="2">
        <f t="shared" si="27"/>
        <v>5.9927938442851138E-3</v>
      </c>
    </row>
    <row r="899" spans="6:10" x14ac:dyDescent="0.3">
      <c r="F899" s="29">
        <v>44909</v>
      </c>
      <c r="G899" s="2">
        <v>2405.6079100000002</v>
      </c>
      <c r="H899" s="2">
        <f t="shared" si="26"/>
        <v>-3.6191142756161394E-3</v>
      </c>
      <c r="I899" s="2">
        <v>18660.300781000002</v>
      </c>
      <c r="J899" s="2">
        <f t="shared" si="27"/>
        <v>2.8106610597593367E-3</v>
      </c>
    </row>
    <row r="900" spans="6:10" x14ac:dyDescent="0.3">
      <c r="F900" s="29">
        <v>44910</v>
      </c>
      <c r="G900" s="2">
        <v>2371.4392090000001</v>
      </c>
      <c r="H900" s="2">
        <f t="shared" ref="H900:H963" si="28">(G900-G899)/G899</f>
        <v>-1.4203769807191917E-2</v>
      </c>
      <c r="I900" s="2">
        <v>18414.900390999999</v>
      </c>
      <c r="J900" s="2">
        <f t="shared" ref="J900:J963" si="29">(I900-I899)/I899</f>
        <v>-1.3150934322016408E-2</v>
      </c>
    </row>
    <row r="901" spans="6:10" x14ac:dyDescent="0.3">
      <c r="F901" s="29">
        <v>44911</v>
      </c>
      <c r="G901" s="2">
        <v>2359.7124020000001</v>
      </c>
      <c r="H901" s="2">
        <f t="shared" si="28"/>
        <v>-4.9450169144099731E-3</v>
      </c>
      <c r="I901" s="2">
        <v>18269</v>
      </c>
      <c r="J901" s="2">
        <f t="shared" si="29"/>
        <v>-7.9229530381443609E-3</v>
      </c>
    </row>
    <row r="902" spans="6:10" x14ac:dyDescent="0.3">
      <c r="F902" s="29">
        <v>44914</v>
      </c>
      <c r="G902" s="2">
        <v>2390.7080080000001</v>
      </c>
      <c r="H902" s="2">
        <f t="shared" si="28"/>
        <v>1.3135332074251627E-2</v>
      </c>
      <c r="I902" s="2">
        <v>18420.449218999998</v>
      </c>
      <c r="J902" s="2">
        <f t="shared" si="29"/>
        <v>8.2899567026108855E-3</v>
      </c>
    </row>
    <row r="903" spans="6:10" x14ac:dyDescent="0.3">
      <c r="F903" s="29">
        <v>44915</v>
      </c>
      <c r="G903" s="2">
        <v>2411.4025879999999</v>
      </c>
      <c r="H903" s="2">
        <f t="shared" si="28"/>
        <v>8.656255774753676E-3</v>
      </c>
      <c r="I903" s="2">
        <v>18385.300781000002</v>
      </c>
      <c r="J903" s="2">
        <f t="shared" si="29"/>
        <v>-1.9081205665572067E-3</v>
      </c>
    </row>
    <row r="904" spans="6:10" x14ac:dyDescent="0.3">
      <c r="F904" s="29">
        <v>44916</v>
      </c>
      <c r="G904" s="2">
        <v>2377.095703</v>
      </c>
      <c r="H904" s="2">
        <f t="shared" si="28"/>
        <v>-1.4226942100304309E-2</v>
      </c>
      <c r="I904" s="2">
        <v>18199.099609000001</v>
      </c>
      <c r="J904" s="2">
        <f t="shared" si="29"/>
        <v>-1.0127719650495335E-2</v>
      </c>
    </row>
    <row r="905" spans="6:10" x14ac:dyDescent="0.3">
      <c r="F905" s="29">
        <v>44917</v>
      </c>
      <c r="G905" s="2">
        <v>2370.9333499999998</v>
      </c>
      <c r="H905" s="2">
        <f t="shared" si="28"/>
        <v>-2.5923874214332241E-3</v>
      </c>
      <c r="I905" s="2">
        <v>18127.349609000001</v>
      </c>
      <c r="J905" s="2">
        <f t="shared" si="29"/>
        <v>-3.9425027359330164E-3</v>
      </c>
    </row>
    <row r="906" spans="6:10" x14ac:dyDescent="0.3">
      <c r="F906" s="29">
        <v>44918</v>
      </c>
      <c r="G906" s="2">
        <v>2301.4001459999999</v>
      </c>
      <c r="H906" s="2">
        <f t="shared" si="28"/>
        <v>-2.9327354984483155E-2</v>
      </c>
      <c r="I906" s="2">
        <v>17806.800781000002</v>
      </c>
      <c r="J906" s="2">
        <f t="shared" si="29"/>
        <v>-1.7683160247588019E-2</v>
      </c>
    </row>
    <row r="907" spans="6:10" x14ac:dyDescent="0.3">
      <c r="F907" s="29">
        <v>44921</v>
      </c>
      <c r="G907" s="2">
        <v>2321.4965820000002</v>
      </c>
      <c r="H907" s="2">
        <f t="shared" si="28"/>
        <v>8.7322650235029005E-3</v>
      </c>
      <c r="I907" s="2">
        <v>18014.599609000001</v>
      </c>
      <c r="J907" s="2">
        <f t="shared" si="29"/>
        <v>1.1669632886650927E-2</v>
      </c>
    </row>
    <row r="908" spans="6:10" x14ac:dyDescent="0.3">
      <c r="F908" s="29">
        <v>44922</v>
      </c>
      <c r="G908" s="2">
        <v>2340.4897460000002</v>
      </c>
      <c r="H908" s="2">
        <f t="shared" si="28"/>
        <v>8.1814309559039341E-3</v>
      </c>
      <c r="I908" s="2">
        <v>18132.300781000002</v>
      </c>
      <c r="J908" s="2">
        <f t="shared" si="29"/>
        <v>6.5336546220654303E-3</v>
      </c>
    </row>
    <row r="909" spans="6:10" x14ac:dyDescent="0.3">
      <c r="F909" s="29">
        <v>44923</v>
      </c>
      <c r="G909" s="2">
        <v>2340.2597660000001</v>
      </c>
      <c r="H909" s="2">
        <f t="shared" si="28"/>
        <v>-9.826148582497087E-5</v>
      </c>
      <c r="I909" s="2">
        <v>18122.5</v>
      </c>
      <c r="J909" s="2">
        <f t="shared" si="29"/>
        <v>-5.4051502445136572E-4</v>
      </c>
    </row>
    <row r="910" spans="6:10" x14ac:dyDescent="0.3">
      <c r="F910" s="29">
        <v>44924</v>
      </c>
      <c r="G910" s="2">
        <v>2339.201904</v>
      </c>
      <c r="H910" s="2">
        <f t="shared" si="28"/>
        <v>-4.5202759769195368E-4</v>
      </c>
      <c r="I910" s="2">
        <v>18191</v>
      </c>
      <c r="J910" s="2">
        <f t="shared" si="29"/>
        <v>3.7798317009242652E-3</v>
      </c>
    </row>
    <row r="911" spans="6:10" x14ac:dyDescent="0.3">
      <c r="F911" s="29">
        <v>44925</v>
      </c>
      <c r="G911" s="2">
        <v>2342.788818</v>
      </c>
      <c r="H911" s="2">
        <f t="shared" si="28"/>
        <v>1.5333922197423018E-3</v>
      </c>
      <c r="I911" s="2">
        <v>18105.300781000002</v>
      </c>
      <c r="J911" s="2">
        <f t="shared" si="29"/>
        <v>-4.711077950634834E-3</v>
      </c>
    </row>
    <row r="912" spans="6:10" x14ac:dyDescent="0.3">
      <c r="F912" s="29">
        <v>44928</v>
      </c>
      <c r="G912" s="2">
        <v>2369.1857909999999</v>
      </c>
      <c r="H912" s="2">
        <f t="shared" si="28"/>
        <v>1.1267329260404507E-2</v>
      </c>
      <c r="I912" s="2">
        <v>18197.449218999998</v>
      </c>
      <c r="J912" s="2">
        <f t="shared" si="29"/>
        <v>5.0895833830442968E-3</v>
      </c>
    </row>
    <row r="913" spans="6:10" x14ac:dyDescent="0.3">
      <c r="F913" s="29">
        <v>44929</v>
      </c>
      <c r="G913" s="2">
        <v>2351.8483890000002</v>
      </c>
      <c r="H913" s="2">
        <f t="shared" si="28"/>
        <v>-7.3178735352290728E-3</v>
      </c>
      <c r="I913" s="2">
        <v>18232.550781000002</v>
      </c>
      <c r="J913" s="2">
        <f t="shared" si="29"/>
        <v>1.9289275973554496E-3</v>
      </c>
    </row>
    <row r="914" spans="6:10" x14ac:dyDescent="0.3">
      <c r="F914" s="29">
        <v>44930</v>
      </c>
      <c r="G914" s="2">
        <v>2316.438232</v>
      </c>
      <c r="H914" s="2">
        <f t="shared" si="28"/>
        <v>-1.5056309397161677E-2</v>
      </c>
      <c r="I914" s="2">
        <v>18042.949218999998</v>
      </c>
      <c r="J914" s="2">
        <f t="shared" si="29"/>
        <v>-1.0399069459748099E-2</v>
      </c>
    </row>
    <row r="915" spans="6:10" x14ac:dyDescent="0.3">
      <c r="F915" s="29">
        <v>44931</v>
      </c>
      <c r="G915" s="2">
        <v>2312.2993160000001</v>
      </c>
      <c r="H915" s="2">
        <f t="shared" si="28"/>
        <v>-1.7867586291849293E-3</v>
      </c>
      <c r="I915" s="2">
        <v>17992.150390999999</v>
      </c>
      <c r="J915" s="2">
        <f t="shared" si="29"/>
        <v>-2.8154392823156486E-3</v>
      </c>
    </row>
    <row r="916" spans="6:10" x14ac:dyDescent="0.3">
      <c r="F916" s="29">
        <v>44932</v>
      </c>
      <c r="G916" s="2">
        <v>2333.3154300000001</v>
      </c>
      <c r="H916" s="2">
        <f t="shared" si="28"/>
        <v>9.0888380472971663E-3</v>
      </c>
      <c r="I916" s="2">
        <v>17859.449218999998</v>
      </c>
      <c r="J916" s="2">
        <f t="shared" si="29"/>
        <v>-7.3755037122400051E-3</v>
      </c>
    </row>
    <row r="917" spans="6:10" x14ac:dyDescent="0.3">
      <c r="F917" s="29">
        <v>44935</v>
      </c>
      <c r="G917" s="2">
        <v>2388.4084469999998</v>
      </c>
      <c r="H917" s="2">
        <f t="shared" si="28"/>
        <v>2.3611474167468085E-2</v>
      </c>
      <c r="I917" s="2">
        <v>18101.199218999998</v>
      </c>
      <c r="J917" s="2">
        <f t="shared" si="29"/>
        <v>1.3536251708300794E-2</v>
      </c>
    </row>
    <row r="918" spans="6:10" x14ac:dyDescent="0.3">
      <c r="F918" s="29">
        <v>44936</v>
      </c>
      <c r="G918" s="2">
        <v>2353.0900879999999</v>
      </c>
      <c r="H918" s="2">
        <f t="shared" si="28"/>
        <v>-1.4787403320551009E-2</v>
      </c>
      <c r="I918" s="2">
        <v>17914.150390999999</v>
      </c>
      <c r="J918" s="2">
        <f t="shared" si="29"/>
        <v>-1.0333504743910142E-2</v>
      </c>
    </row>
    <row r="919" spans="6:10" x14ac:dyDescent="0.3">
      <c r="F919" s="29">
        <v>44937</v>
      </c>
      <c r="G919" s="2">
        <v>2323.4284670000002</v>
      </c>
      <c r="H919" s="2">
        <f t="shared" si="28"/>
        <v>-1.2605391162567229E-2</v>
      </c>
      <c r="I919" s="2">
        <v>17895.699218999998</v>
      </c>
      <c r="J919" s="2">
        <f t="shared" si="29"/>
        <v>-1.0299775092471452E-3</v>
      </c>
    </row>
    <row r="920" spans="6:10" x14ac:dyDescent="0.3">
      <c r="F920" s="29">
        <v>44938</v>
      </c>
      <c r="G920" s="2">
        <v>2273.255615</v>
      </c>
      <c r="H920" s="2">
        <f t="shared" si="28"/>
        <v>-2.15943174978755E-2</v>
      </c>
      <c r="I920" s="2">
        <v>17858.199218999998</v>
      </c>
      <c r="J920" s="2">
        <f t="shared" si="29"/>
        <v>-2.0954755408598936E-3</v>
      </c>
    </row>
    <row r="921" spans="6:10" x14ac:dyDescent="0.3">
      <c r="F921" s="29">
        <v>44939</v>
      </c>
      <c r="G921" s="2">
        <v>2269.576904</v>
      </c>
      <c r="H921" s="2">
        <f t="shared" si="28"/>
        <v>-1.6182566429072786E-3</v>
      </c>
      <c r="I921" s="2">
        <v>17956.599609000001</v>
      </c>
      <c r="J921" s="2">
        <f t="shared" si="29"/>
        <v>5.5100958833134029E-3</v>
      </c>
    </row>
    <row r="922" spans="6:10" x14ac:dyDescent="0.3">
      <c r="F922" s="29">
        <v>44942</v>
      </c>
      <c r="G922" s="2">
        <v>2247.9626459999999</v>
      </c>
      <c r="H922" s="2">
        <f t="shared" si="28"/>
        <v>-9.523474600885375E-3</v>
      </c>
      <c r="I922" s="2">
        <v>17894.849609000001</v>
      </c>
      <c r="J922" s="2">
        <f t="shared" si="29"/>
        <v>-3.438847072641213E-3</v>
      </c>
    </row>
    <row r="923" spans="6:10" x14ac:dyDescent="0.3">
      <c r="F923" s="29">
        <v>44943</v>
      </c>
      <c r="G923" s="2">
        <v>2279.8781739999999</v>
      </c>
      <c r="H923" s="2">
        <f t="shared" si="28"/>
        <v>1.4197534846404203E-2</v>
      </c>
      <c r="I923" s="2">
        <v>18053.300781000002</v>
      </c>
      <c r="J923" s="2">
        <f t="shared" si="29"/>
        <v>8.8545685189949756E-3</v>
      </c>
    </row>
    <row r="924" spans="6:10" x14ac:dyDescent="0.3">
      <c r="F924" s="29">
        <v>44944</v>
      </c>
      <c r="G924" s="2">
        <v>2276.1069339999999</v>
      </c>
      <c r="H924" s="2">
        <f t="shared" si="28"/>
        <v>-1.6541410163962711E-3</v>
      </c>
      <c r="I924" s="2">
        <v>18165.349609000001</v>
      </c>
      <c r="J924" s="2">
        <f t="shared" si="29"/>
        <v>6.2065563167220707E-3</v>
      </c>
    </row>
    <row r="925" spans="6:10" x14ac:dyDescent="0.3">
      <c r="F925" s="29">
        <v>44945</v>
      </c>
      <c r="G925" s="2">
        <v>2273.669922</v>
      </c>
      <c r="H925" s="2">
        <f t="shared" si="28"/>
        <v>-1.0706931047905976E-3</v>
      </c>
      <c r="I925" s="2">
        <v>18107.849609000001</v>
      </c>
      <c r="J925" s="2">
        <f t="shared" si="29"/>
        <v>-3.1653670993214296E-3</v>
      </c>
    </row>
    <row r="926" spans="6:10" x14ac:dyDescent="0.3">
      <c r="F926" s="29">
        <v>44946</v>
      </c>
      <c r="G926" s="2">
        <v>2246.6291500000002</v>
      </c>
      <c r="H926" s="2">
        <f t="shared" si="28"/>
        <v>-1.1893006868918695E-2</v>
      </c>
      <c r="I926" s="2">
        <v>18027.650390999999</v>
      </c>
      <c r="J926" s="2">
        <f t="shared" si="29"/>
        <v>-4.4289752638624075E-3</v>
      </c>
    </row>
    <row r="927" spans="6:10" x14ac:dyDescent="0.3">
      <c r="F927" s="29">
        <v>44949</v>
      </c>
      <c r="G927" s="2">
        <v>2235.2700199999999</v>
      </c>
      <c r="H927" s="2">
        <f t="shared" si="28"/>
        <v>-5.0560770120873207E-3</v>
      </c>
      <c r="I927" s="2">
        <v>18118.550781000002</v>
      </c>
      <c r="J927" s="2">
        <f t="shared" si="29"/>
        <v>5.0422760608549964E-3</v>
      </c>
    </row>
    <row r="928" spans="6:10" x14ac:dyDescent="0.3">
      <c r="F928" s="29">
        <v>44950</v>
      </c>
      <c r="G928" s="2">
        <v>2222.0717770000001</v>
      </c>
      <c r="H928" s="2">
        <f t="shared" si="28"/>
        <v>-5.9045407856361896E-3</v>
      </c>
      <c r="I928" s="2">
        <v>18118.300781000002</v>
      </c>
      <c r="J928" s="2">
        <f t="shared" si="29"/>
        <v>-1.3798013043193401E-5</v>
      </c>
    </row>
    <row r="929" spans="6:10" x14ac:dyDescent="0.3">
      <c r="F929" s="29">
        <v>44951</v>
      </c>
      <c r="G929" s="2">
        <v>2191.3520509999998</v>
      </c>
      <c r="H929" s="2">
        <f t="shared" si="28"/>
        <v>-1.3824812644654846E-2</v>
      </c>
      <c r="I929" s="2">
        <v>17891.949218999998</v>
      </c>
      <c r="J929" s="2">
        <f t="shared" si="29"/>
        <v>-1.2492979597588426E-2</v>
      </c>
    </row>
    <row r="930" spans="6:10" x14ac:dyDescent="0.3">
      <c r="F930" s="29">
        <v>44953</v>
      </c>
      <c r="G930" s="2">
        <v>2149.779297</v>
      </c>
      <c r="H930" s="2">
        <f t="shared" si="28"/>
        <v>-1.8971280302053029E-2</v>
      </c>
      <c r="I930" s="2">
        <v>17604.349609000001</v>
      </c>
      <c r="J930" s="2">
        <f t="shared" si="29"/>
        <v>-1.6074246940885949E-2</v>
      </c>
    </row>
    <row r="931" spans="6:10" x14ac:dyDescent="0.3">
      <c r="F931" s="29">
        <v>44956</v>
      </c>
      <c r="G931" s="2">
        <v>2170.381836</v>
      </c>
      <c r="H931" s="2">
        <f t="shared" si="28"/>
        <v>9.5835600560255918E-3</v>
      </c>
      <c r="I931" s="2">
        <v>17648.949218999998</v>
      </c>
      <c r="J931" s="2">
        <f t="shared" si="29"/>
        <v>2.5334426429020982E-3</v>
      </c>
    </row>
    <row r="932" spans="6:10" x14ac:dyDescent="0.3">
      <c r="F932" s="29">
        <v>44957</v>
      </c>
      <c r="G932" s="2">
        <v>2164.955078</v>
      </c>
      <c r="H932" s="2">
        <f t="shared" si="28"/>
        <v>-2.5003701698874995E-3</v>
      </c>
      <c r="I932" s="2">
        <v>17662.150390999999</v>
      </c>
      <c r="J932" s="2">
        <f t="shared" si="29"/>
        <v>7.479862872396513E-4</v>
      </c>
    </row>
    <row r="933" spans="6:10" x14ac:dyDescent="0.3">
      <c r="F933" s="29">
        <v>44958</v>
      </c>
      <c r="G933" s="2">
        <v>2152.1247560000002</v>
      </c>
      <c r="H933" s="2">
        <f t="shared" si="28"/>
        <v>-5.9263686948426361E-3</v>
      </c>
      <c r="I933" s="2">
        <v>17616.300781000002</v>
      </c>
      <c r="J933" s="2">
        <f t="shared" si="29"/>
        <v>-2.5959245609957441E-3</v>
      </c>
    </row>
    <row r="934" spans="6:10" x14ac:dyDescent="0.3">
      <c r="F934" s="29">
        <v>44959</v>
      </c>
      <c r="G934" s="2">
        <v>2140.2138669999999</v>
      </c>
      <c r="H934" s="2">
        <f t="shared" si="28"/>
        <v>-5.5344788757219349E-3</v>
      </c>
      <c r="I934" s="2">
        <v>17610.400390999999</v>
      </c>
      <c r="J934" s="2">
        <f t="shared" si="29"/>
        <v>-3.3493921756640085E-4</v>
      </c>
    </row>
    <row r="935" spans="6:10" x14ac:dyDescent="0.3">
      <c r="F935" s="29">
        <v>44960</v>
      </c>
      <c r="G935" s="2">
        <v>2142.099365</v>
      </c>
      <c r="H935" s="2">
        <f t="shared" si="28"/>
        <v>8.8098578794980678E-4</v>
      </c>
      <c r="I935" s="2">
        <v>17854.050781000002</v>
      </c>
      <c r="J935" s="2">
        <f t="shared" si="29"/>
        <v>1.3835596272105368E-2</v>
      </c>
    </row>
    <row r="936" spans="6:10" x14ac:dyDescent="0.3">
      <c r="F936" s="29">
        <v>44963</v>
      </c>
      <c r="G936" s="2">
        <v>2125.9577640000002</v>
      </c>
      <c r="H936" s="2">
        <f t="shared" si="28"/>
        <v>-7.5354118785240431E-3</v>
      </c>
      <c r="I936" s="2">
        <v>17764.599609000001</v>
      </c>
      <c r="J936" s="2">
        <f t="shared" si="29"/>
        <v>-5.0101331679415564E-3</v>
      </c>
    </row>
    <row r="937" spans="6:10" x14ac:dyDescent="0.3">
      <c r="F937" s="29">
        <v>44964</v>
      </c>
      <c r="G937" s="2">
        <v>2120.8532709999999</v>
      </c>
      <c r="H937" s="2">
        <f t="shared" si="28"/>
        <v>-2.4010321777964893E-3</v>
      </c>
      <c r="I937" s="2">
        <v>17721.5</v>
      </c>
      <c r="J937" s="2">
        <f t="shared" si="29"/>
        <v>-2.4261514443683504E-3</v>
      </c>
    </row>
    <row r="938" spans="6:10" x14ac:dyDescent="0.3">
      <c r="F938" s="29">
        <v>44965</v>
      </c>
      <c r="G938" s="2">
        <v>2163.2077640000002</v>
      </c>
      <c r="H938" s="2">
        <f t="shared" si="28"/>
        <v>1.9970496582269352E-2</v>
      </c>
      <c r="I938" s="2">
        <v>17871.699218999998</v>
      </c>
      <c r="J938" s="2">
        <f t="shared" si="29"/>
        <v>8.4755364387889432E-3</v>
      </c>
    </row>
    <row r="939" spans="6:10" x14ac:dyDescent="0.3">
      <c r="F939" s="29">
        <v>44966</v>
      </c>
      <c r="G939" s="2">
        <v>2166.9785160000001</v>
      </c>
      <c r="H939" s="2">
        <f t="shared" si="28"/>
        <v>1.7431298383597618E-3</v>
      </c>
      <c r="I939" s="2">
        <v>17893.449218999998</v>
      </c>
      <c r="J939" s="2">
        <f t="shared" si="29"/>
        <v>1.2170079483475669E-3</v>
      </c>
    </row>
    <row r="940" spans="6:10" x14ac:dyDescent="0.3">
      <c r="F940" s="29">
        <v>44967</v>
      </c>
      <c r="G940" s="2">
        <v>2149.1354980000001</v>
      </c>
      <c r="H940" s="2">
        <f t="shared" si="28"/>
        <v>-8.2340539457383469E-3</v>
      </c>
      <c r="I940" s="2">
        <v>17856.5</v>
      </c>
      <c r="J940" s="2">
        <f t="shared" si="29"/>
        <v>-2.0649578819473256E-3</v>
      </c>
    </row>
    <row r="941" spans="6:10" x14ac:dyDescent="0.3">
      <c r="F941" s="29">
        <v>44970</v>
      </c>
      <c r="G941" s="2">
        <v>2136.9028320000002</v>
      </c>
      <c r="H941" s="2">
        <f t="shared" si="28"/>
        <v>-5.6919007719074396E-3</v>
      </c>
      <c r="I941" s="2">
        <v>17770.900390999999</v>
      </c>
      <c r="J941" s="2">
        <f t="shared" si="29"/>
        <v>-4.7937506790244888E-3</v>
      </c>
    </row>
    <row r="942" spans="6:10" x14ac:dyDescent="0.3">
      <c r="F942" s="29">
        <v>44971</v>
      </c>
      <c r="G942" s="2">
        <v>2187.2592770000001</v>
      </c>
      <c r="H942" s="2">
        <f t="shared" si="28"/>
        <v>2.356515431863113E-2</v>
      </c>
      <c r="I942" s="2">
        <v>17929.849609000001</v>
      </c>
      <c r="J942" s="2">
        <f t="shared" si="29"/>
        <v>8.9443536626034291E-3</v>
      </c>
    </row>
    <row r="943" spans="6:10" x14ac:dyDescent="0.3">
      <c r="F943" s="29">
        <v>44972</v>
      </c>
      <c r="G943" s="2">
        <v>2236.7875979999999</v>
      </c>
      <c r="H943" s="2">
        <f t="shared" si="28"/>
        <v>2.2644010026983085E-2</v>
      </c>
      <c r="I943" s="2">
        <v>18015.849609000001</v>
      </c>
      <c r="J943" s="2">
        <f t="shared" si="29"/>
        <v>4.7964707945364893E-3</v>
      </c>
    </row>
    <row r="944" spans="6:10" x14ac:dyDescent="0.3">
      <c r="F944" s="29">
        <v>44973</v>
      </c>
      <c r="G944" s="2">
        <v>2235.040039</v>
      </c>
      <c r="H944" s="2">
        <f t="shared" si="28"/>
        <v>-7.812807087997411E-4</v>
      </c>
      <c r="I944" s="2">
        <v>18035.849609000001</v>
      </c>
      <c r="J944" s="2">
        <f t="shared" si="29"/>
        <v>1.1101336009159844E-3</v>
      </c>
    </row>
    <row r="945" spans="6:10" x14ac:dyDescent="0.3">
      <c r="F945" s="29">
        <v>44974</v>
      </c>
      <c r="G945" s="2">
        <v>2244.3754880000001</v>
      </c>
      <c r="H945" s="2">
        <f t="shared" si="28"/>
        <v>4.1768598490866471E-3</v>
      </c>
      <c r="I945" s="2">
        <v>17944.199218999998</v>
      </c>
      <c r="J945" s="2">
        <f t="shared" si="29"/>
        <v>-5.0815676548039302E-3</v>
      </c>
    </row>
    <row r="946" spans="6:10" x14ac:dyDescent="0.3">
      <c r="F946" s="29">
        <v>44977</v>
      </c>
      <c r="G946" s="2">
        <v>2220.64624</v>
      </c>
      <c r="H946" s="2">
        <f t="shared" si="28"/>
        <v>-1.0572762056471049E-2</v>
      </c>
      <c r="I946" s="2">
        <v>17844.599609000001</v>
      </c>
      <c r="J946" s="2">
        <f t="shared" si="29"/>
        <v>-5.5505185148935288E-3</v>
      </c>
    </row>
    <row r="947" spans="6:10" x14ac:dyDescent="0.3">
      <c r="F947" s="29">
        <v>44978</v>
      </c>
      <c r="G947" s="2">
        <v>2238.7653810000002</v>
      </c>
      <c r="H947" s="2">
        <f t="shared" si="28"/>
        <v>8.1594000312270026E-3</v>
      </c>
      <c r="I947" s="2">
        <v>17826.699218999998</v>
      </c>
      <c r="J947" s="2">
        <f t="shared" si="29"/>
        <v>-1.0031264579886891E-3</v>
      </c>
    </row>
    <row r="948" spans="6:10" x14ac:dyDescent="0.3">
      <c r="F948" s="29">
        <v>44979</v>
      </c>
      <c r="G948" s="2">
        <v>2187.9948730000001</v>
      </c>
      <c r="H948" s="2">
        <f t="shared" si="28"/>
        <v>-2.2677904719663904E-2</v>
      </c>
      <c r="I948" s="2">
        <v>17554.300781000002</v>
      </c>
      <c r="J948" s="2">
        <f t="shared" si="29"/>
        <v>-1.5280363159415942E-2</v>
      </c>
    </row>
    <row r="949" spans="6:10" x14ac:dyDescent="0.3">
      <c r="F949" s="29">
        <v>44980</v>
      </c>
      <c r="G949" s="2">
        <v>2177.5097660000001</v>
      </c>
      <c r="H949" s="2">
        <f t="shared" si="28"/>
        <v>-4.792107664138923E-3</v>
      </c>
      <c r="I949" s="2">
        <v>17511.25</v>
      </c>
      <c r="J949" s="2">
        <f t="shared" si="29"/>
        <v>-2.4524349637781071E-3</v>
      </c>
    </row>
    <row r="950" spans="6:10" x14ac:dyDescent="0.3">
      <c r="F950" s="29">
        <v>44981</v>
      </c>
      <c r="G950" s="2">
        <v>2192.4096679999998</v>
      </c>
      <c r="H950" s="2">
        <f t="shared" si="28"/>
        <v>6.8426338345982211E-3</v>
      </c>
      <c r="I950" s="2">
        <v>17465.800781000002</v>
      </c>
      <c r="J950" s="2">
        <f t="shared" si="29"/>
        <v>-2.5954297380254561E-3</v>
      </c>
    </row>
    <row r="951" spans="6:10" x14ac:dyDescent="0.3">
      <c r="F951" s="29">
        <v>44984</v>
      </c>
      <c r="G951" s="2">
        <v>2177.8315429999998</v>
      </c>
      <c r="H951" s="2">
        <f t="shared" si="28"/>
        <v>-6.6493617560529758E-3</v>
      </c>
      <c r="I951" s="2">
        <v>17392.699218999998</v>
      </c>
      <c r="J951" s="2">
        <f t="shared" si="29"/>
        <v>-4.1854114172380965E-3</v>
      </c>
    </row>
    <row r="952" spans="6:10" x14ac:dyDescent="0.3">
      <c r="F952" s="29">
        <v>44985</v>
      </c>
      <c r="G952" s="2">
        <v>2136.1669919999999</v>
      </c>
      <c r="H952" s="2">
        <f t="shared" si="28"/>
        <v>-1.9131209268190792E-2</v>
      </c>
      <c r="I952" s="2">
        <v>17303.949218999998</v>
      </c>
      <c r="J952" s="2">
        <f t="shared" si="29"/>
        <v>-5.1027157362123765E-3</v>
      </c>
    </row>
    <row r="953" spans="6:10" x14ac:dyDescent="0.3">
      <c r="F953" s="29">
        <v>44986</v>
      </c>
      <c r="G953" s="2">
        <v>2155.803711</v>
      </c>
      <c r="H953" s="2">
        <f t="shared" si="28"/>
        <v>9.1925018378900616E-3</v>
      </c>
      <c r="I953" s="2">
        <v>17450.900390999999</v>
      </c>
      <c r="J953" s="2">
        <f t="shared" si="29"/>
        <v>8.4923487777371857E-3</v>
      </c>
    </row>
    <row r="954" spans="6:10" x14ac:dyDescent="0.3">
      <c r="F954" s="29">
        <v>44987</v>
      </c>
      <c r="G954" s="2">
        <v>2139.3859859999998</v>
      </c>
      <c r="H954" s="2">
        <f t="shared" si="28"/>
        <v>-7.6155936258151501E-3</v>
      </c>
      <c r="I954" s="2">
        <v>17321.900390999999</v>
      </c>
      <c r="J954" s="2">
        <f t="shared" si="29"/>
        <v>-7.3921687196455222E-3</v>
      </c>
    </row>
    <row r="955" spans="6:10" x14ac:dyDescent="0.3">
      <c r="F955" s="29">
        <v>44988</v>
      </c>
      <c r="G955" s="2">
        <v>2193.9733890000002</v>
      </c>
      <c r="H955" s="2">
        <f t="shared" si="28"/>
        <v>2.5515453198822841E-2</v>
      </c>
      <c r="I955" s="2">
        <v>17594.349609000001</v>
      </c>
      <c r="J955" s="2">
        <f t="shared" si="29"/>
        <v>1.5728598586189711E-2</v>
      </c>
    </row>
    <row r="956" spans="6:10" x14ac:dyDescent="0.3">
      <c r="F956" s="29">
        <v>44991</v>
      </c>
      <c r="G956" s="2">
        <v>2215.4035640000002</v>
      </c>
      <c r="H956" s="2">
        <f t="shared" si="28"/>
        <v>9.7677460936605558E-3</v>
      </c>
      <c r="I956" s="2">
        <v>17711.449218999998</v>
      </c>
      <c r="J956" s="2">
        <f t="shared" si="29"/>
        <v>6.6555236540313924E-3</v>
      </c>
    </row>
    <row r="957" spans="6:10" x14ac:dyDescent="0.3">
      <c r="F957" s="29">
        <v>44993</v>
      </c>
      <c r="G957" s="2">
        <v>2223.359375</v>
      </c>
      <c r="H957" s="2">
        <f t="shared" si="28"/>
        <v>3.5911339718327777E-3</v>
      </c>
      <c r="I957" s="2">
        <v>17754.400390999999</v>
      </c>
      <c r="J957" s="2">
        <f t="shared" si="29"/>
        <v>2.4250512461693411E-3</v>
      </c>
    </row>
    <row r="958" spans="6:10" x14ac:dyDescent="0.3">
      <c r="F958" s="29">
        <v>44994</v>
      </c>
      <c r="G958" s="2">
        <v>2169.921875</v>
      </c>
      <c r="H958" s="2">
        <f t="shared" si="28"/>
        <v>-2.4034576056783444E-2</v>
      </c>
      <c r="I958" s="2">
        <v>17589.599609000001</v>
      </c>
      <c r="J958" s="2">
        <f t="shared" si="29"/>
        <v>-9.282249942022187E-3</v>
      </c>
    </row>
    <row r="959" spans="6:10" x14ac:dyDescent="0.3">
      <c r="F959" s="29">
        <v>44995</v>
      </c>
      <c r="G959" s="2">
        <v>2136.304932</v>
      </c>
      <c r="H959" s="2">
        <f t="shared" si="28"/>
        <v>-1.5492236558055802E-2</v>
      </c>
      <c r="I959" s="2">
        <v>17412.900390999999</v>
      </c>
      <c r="J959" s="2">
        <f t="shared" si="29"/>
        <v>-1.0045664593160527E-2</v>
      </c>
    </row>
    <row r="960" spans="6:10" x14ac:dyDescent="0.3">
      <c r="F960" s="29">
        <v>44998</v>
      </c>
      <c r="G960" s="2">
        <v>2101.1704100000002</v>
      </c>
      <c r="H960" s="2">
        <f t="shared" si="28"/>
        <v>-1.6446398392717766E-2</v>
      </c>
      <c r="I960" s="2">
        <v>17154.300781000002</v>
      </c>
      <c r="J960" s="2">
        <f t="shared" si="29"/>
        <v>-1.485103596719917E-2</v>
      </c>
    </row>
    <row r="961" spans="6:10" x14ac:dyDescent="0.3">
      <c r="F961" s="29">
        <v>44999</v>
      </c>
      <c r="G961" s="2">
        <v>2093.3066410000001</v>
      </c>
      <c r="H961" s="2">
        <f t="shared" si="28"/>
        <v>-3.7425660301393863E-3</v>
      </c>
      <c r="I961" s="2">
        <v>17043.300781000002</v>
      </c>
      <c r="J961" s="2">
        <f t="shared" si="29"/>
        <v>-6.4706805259555035E-3</v>
      </c>
    </row>
    <row r="962" spans="6:10" x14ac:dyDescent="0.3">
      <c r="F962" s="29">
        <v>45000</v>
      </c>
      <c r="G962" s="2">
        <v>2057.5283199999999</v>
      </c>
      <c r="H962" s="2">
        <f t="shared" si="28"/>
        <v>-1.7091772556985945E-2</v>
      </c>
      <c r="I962" s="2">
        <v>16972.150390999999</v>
      </c>
      <c r="J962" s="2">
        <f t="shared" si="29"/>
        <v>-4.1746837020749817E-3</v>
      </c>
    </row>
    <row r="963" spans="6:10" x14ac:dyDescent="0.3">
      <c r="F963" s="29">
        <v>45001</v>
      </c>
      <c r="G963" s="2">
        <v>2047.2729489999999</v>
      </c>
      <c r="H963" s="2">
        <f t="shared" si="28"/>
        <v>-4.9843158416405025E-3</v>
      </c>
      <c r="I963" s="2">
        <v>16985.599609000001</v>
      </c>
      <c r="J963" s="2">
        <f t="shared" si="29"/>
        <v>7.9242863692354643E-4</v>
      </c>
    </row>
    <row r="964" spans="6:10" x14ac:dyDescent="0.3">
      <c r="F964" s="29">
        <v>45002</v>
      </c>
      <c r="G964" s="2">
        <v>2044.697876</v>
      </c>
      <c r="H964" s="2">
        <f t="shared" ref="H964:H1027" si="30">(G964-G963)/G963</f>
        <v>-1.2578063913059475E-3</v>
      </c>
      <c r="I964" s="2">
        <v>17100.050781000002</v>
      </c>
      <c r="J964" s="2">
        <f t="shared" ref="J964:J1027" si="31">(I964-I963)/I963</f>
        <v>6.7381296294867204E-3</v>
      </c>
    </row>
    <row r="965" spans="6:10" x14ac:dyDescent="0.3">
      <c r="F965" s="29">
        <v>45005</v>
      </c>
      <c r="G965" s="2">
        <v>2024.6011960000001</v>
      </c>
      <c r="H965" s="2">
        <f t="shared" si="30"/>
        <v>-9.8286794522986429E-3</v>
      </c>
      <c r="I965" s="2">
        <v>16988.400390999999</v>
      </c>
      <c r="J965" s="2">
        <f t="shared" si="31"/>
        <v>-6.5292431835382693E-3</v>
      </c>
    </row>
    <row r="966" spans="6:10" x14ac:dyDescent="0.3">
      <c r="F966" s="29">
        <v>45006</v>
      </c>
      <c r="G966" s="2">
        <v>2087.5581050000001</v>
      </c>
      <c r="H966" s="2">
        <f t="shared" si="30"/>
        <v>3.1095955650122017E-2</v>
      </c>
      <c r="I966" s="2">
        <v>17107.5</v>
      </c>
      <c r="J966" s="2">
        <f t="shared" si="31"/>
        <v>7.0106429245155163E-3</v>
      </c>
    </row>
    <row r="967" spans="6:10" x14ac:dyDescent="0.3">
      <c r="F967" s="29">
        <v>45007</v>
      </c>
      <c r="G967" s="2">
        <v>2093.9045409999999</v>
      </c>
      <c r="H967" s="2">
        <f t="shared" si="30"/>
        <v>3.0401242412362996E-3</v>
      </c>
      <c r="I967" s="2">
        <v>17151.900390999999</v>
      </c>
      <c r="J967" s="2">
        <f t="shared" si="31"/>
        <v>2.5953757708606878E-3</v>
      </c>
    </row>
    <row r="968" spans="6:10" x14ac:dyDescent="0.3">
      <c r="F968" s="29">
        <v>45008</v>
      </c>
      <c r="G968" s="2">
        <v>2067.4157709999999</v>
      </c>
      <c r="H968" s="2">
        <f t="shared" si="30"/>
        <v>-1.2650419100456944E-2</v>
      </c>
      <c r="I968" s="2">
        <v>17076.900390999999</v>
      </c>
      <c r="J968" s="2">
        <f t="shared" si="31"/>
        <v>-4.3726933045480044E-3</v>
      </c>
    </row>
    <row r="969" spans="6:10" x14ac:dyDescent="0.3">
      <c r="F969" s="29">
        <v>45009</v>
      </c>
      <c r="G969" s="2">
        <v>2026.4866939999999</v>
      </c>
      <c r="H969" s="2">
        <f t="shared" si="30"/>
        <v>-1.9797216203010191E-2</v>
      </c>
      <c r="I969" s="2">
        <v>16945.050781000002</v>
      </c>
      <c r="J969" s="2">
        <f t="shared" si="31"/>
        <v>-7.7209333650201471E-3</v>
      </c>
    </row>
    <row r="970" spans="6:10" x14ac:dyDescent="0.3">
      <c r="F970" s="29">
        <v>45012</v>
      </c>
      <c r="G970" s="2">
        <v>2057.9880370000001</v>
      </c>
      <c r="H970" s="2">
        <f t="shared" si="30"/>
        <v>1.5544806236956291E-2</v>
      </c>
      <c r="I970" s="2">
        <v>16985.699218999998</v>
      </c>
      <c r="J970" s="2">
        <f t="shared" si="31"/>
        <v>2.3988383702912507E-3</v>
      </c>
    </row>
    <row r="971" spans="6:10" x14ac:dyDescent="0.3">
      <c r="F971" s="29">
        <v>45013</v>
      </c>
      <c r="G971" s="2">
        <v>2067.5996089999999</v>
      </c>
      <c r="H971" s="2">
        <f t="shared" si="30"/>
        <v>4.6703731154875494E-3</v>
      </c>
      <c r="I971" s="2">
        <v>16951.699218999998</v>
      </c>
      <c r="J971" s="2">
        <f t="shared" si="31"/>
        <v>-2.0016838613254148E-3</v>
      </c>
    </row>
    <row r="972" spans="6:10" x14ac:dyDescent="0.3">
      <c r="F972" s="29">
        <v>45014</v>
      </c>
      <c r="G972" s="2">
        <v>2055.366943</v>
      </c>
      <c r="H972" s="2">
        <f t="shared" si="30"/>
        <v>-5.9163611497857864E-3</v>
      </c>
      <c r="I972" s="2">
        <v>17080.699218999998</v>
      </c>
      <c r="J972" s="2">
        <f t="shared" si="31"/>
        <v>7.6098565892092247E-3</v>
      </c>
    </row>
    <row r="973" spans="6:10" x14ac:dyDescent="0.3">
      <c r="F973" s="29">
        <v>45016</v>
      </c>
      <c r="G973" s="2">
        <v>2143.9848630000001</v>
      </c>
      <c r="H973" s="2">
        <f t="shared" si="30"/>
        <v>4.3115376697970054E-2</v>
      </c>
      <c r="I973" s="2">
        <v>17359.75</v>
      </c>
      <c r="J973" s="2">
        <f t="shared" si="31"/>
        <v>1.6337198929748439E-2</v>
      </c>
    </row>
    <row r="974" spans="6:10" x14ac:dyDescent="0.3">
      <c r="F974" s="29">
        <v>45019</v>
      </c>
      <c r="G974" s="2">
        <v>2144.3527829999998</v>
      </c>
      <c r="H974" s="2">
        <f t="shared" si="30"/>
        <v>1.7160568917677353E-4</v>
      </c>
      <c r="I974" s="2">
        <v>17398.050781000002</v>
      </c>
      <c r="J974" s="2">
        <f t="shared" si="31"/>
        <v>2.2062979593601138E-3</v>
      </c>
    </row>
    <row r="975" spans="6:10" x14ac:dyDescent="0.3">
      <c r="F975" s="29">
        <v>45021</v>
      </c>
      <c r="G975" s="2">
        <v>2139.2021479999999</v>
      </c>
      <c r="H975" s="2">
        <f t="shared" si="30"/>
        <v>-2.4019531864500889E-3</v>
      </c>
      <c r="I975" s="2">
        <v>17557.050781000002</v>
      </c>
      <c r="J975" s="2">
        <f t="shared" si="31"/>
        <v>9.1389548174925506E-3</v>
      </c>
    </row>
    <row r="976" spans="6:10" x14ac:dyDescent="0.3">
      <c r="F976" s="29">
        <v>45022</v>
      </c>
      <c r="G976" s="2">
        <v>2153.5500489999999</v>
      </c>
      <c r="H976" s="2">
        <f t="shared" si="30"/>
        <v>6.7071272405996541E-3</v>
      </c>
      <c r="I976" s="2">
        <v>17599.150390999999</v>
      </c>
      <c r="J976" s="2">
        <f t="shared" si="31"/>
        <v>2.397874821069442E-3</v>
      </c>
    </row>
    <row r="977" spans="6:10" x14ac:dyDescent="0.3">
      <c r="F977" s="29">
        <v>45026</v>
      </c>
      <c r="G977" s="2">
        <v>2138.2822270000001</v>
      </c>
      <c r="H977" s="2">
        <f t="shared" si="30"/>
        <v>-7.08960630243509E-3</v>
      </c>
      <c r="I977" s="2">
        <v>17624.050781000002</v>
      </c>
      <c r="J977" s="2">
        <f t="shared" si="31"/>
        <v>1.4148631863920139E-3</v>
      </c>
    </row>
    <row r="978" spans="6:10" x14ac:dyDescent="0.3">
      <c r="F978" s="29">
        <v>45027</v>
      </c>
      <c r="G978" s="2">
        <v>2148.859375</v>
      </c>
      <c r="H978" s="2">
        <f t="shared" si="30"/>
        <v>4.9465631180218624E-3</v>
      </c>
      <c r="I978" s="2">
        <v>17722.300781000002</v>
      </c>
      <c r="J978" s="2">
        <f t="shared" si="31"/>
        <v>5.5747683220432271E-3</v>
      </c>
    </row>
    <row r="979" spans="6:10" x14ac:dyDescent="0.3">
      <c r="F979" s="29">
        <v>45028</v>
      </c>
      <c r="G979" s="2">
        <v>2158.3330080000001</v>
      </c>
      <c r="H979" s="2">
        <f t="shared" si="30"/>
        <v>4.4086798374137742E-3</v>
      </c>
      <c r="I979" s="2">
        <v>17812.400390999999</v>
      </c>
      <c r="J979" s="2">
        <f t="shared" si="31"/>
        <v>5.0839679967847554E-3</v>
      </c>
    </row>
    <row r="980" spans="6:10" x14ac:dyDescent="0.3">
      <c r="F980" s="29">
        <v>45029</v>
      </c>
      <c r="G980" s="2">
        <v>2166.4729000000002</v>
      </c>
      <c r="H980" s="2">
        <f t="shared" si="30"/>
        <v>3.7713791012921141E-3</v>
      </c>
      <c r="I980" s="2">
        <v>17828</v>
      </c>
      <c r="J980" s="2">
        <f t="shared" si="31"/>
        <v>8.7577242020018457E-4</v>
      </c>
    </row>
    <row r="981" spans="6:10" x14ac:dyDescent="0.3">
      <c r="F981" s="29">
        <v>45033</v>
      </c>
      <c r="G981" s="2">
        <v>2177.4636230000001</v>
      </c>
      <c r="H981" s="2">
        <f t="shared" si="30"/>
        <v>5.0730950754103079E-3</v>
      </c>
      <c r="I981" s="2">
        <v>17706.849609000001</v>
      </c>
      <c r="J981" s="2">
        <f t="shared" si="31"/>
        <v>-6.7955121718644386E-3</v>
      </c>
    </row>
    <row r="982" spans="6:10" x14ac:dyDescent="0.3">
      <c r="F982" s="29">
        <v>45034</v>
      </c>
      <c r="G982" s="2">
        <v>2152.5385740000002</v>
      </c>
      <c r="H982" s="2">
        <f t="shared" si="30"/>
        <v>-1.1446826820307319E-2</v>
      </c>
      <c r="I982" s="2">
        <v>17660.150390999999</v>
      </c>
      <c r="J982" s="2">
        <f t="shared" si="31"/>
        <v>-2.637353285943389E-3</v>
      </c>
    </row>
    <row r="983" spans="6:10" x14ac:dyDescent="0.3">
      <c r="F983" s="29">
        <v>45035</v>
      </c>
      <c r="G983" s="2">
        <v>2163.2536620000001</v>
      </c>
      <c r="H983" s="2">
        <f t="shared" si="30"/>
        <v>4.9778843127017162E-3</v>
      </c>
      <c r="I983" s="2">
        <v>17618.75</v>
      </c>
      <c r="J983" s="2">
        <f t="shared" si="31"/>
        <v>-2.3442830374251948E-3</v>
      </c>
    </row>
    <row r="984" spans="6:10" x14ac:dyDescent="0.3">
      <c r="F984" s="29">
        <v>45036</v>
      </c>
      <c r="G984" s="2">
        <v>2157.7810060000002</v>
      </c>
      <c r="H984" s="2">
        <f t="shared" si="30"/>
        <v>-2.5298262964410113E-3</v>
      </c>
      <c r="I984" s="2">
        <v>17624.449218999998</v>
      </c>
      <c r="J984" s="2">
        <f t="shared" si="31"/>
        <v>3.234746505852155E-4</v>
      </c>
    </row>
    <row r="985" spans="6:10" x14ac:dyDescent="0.3">
      <c r="F985" s="29">
        <v>45037</v>
      </c>
      <c r="G985" s="2">
        <v>2160.494385</v>
      </c>
      <c r="H985" s="2">
        <f t="shared" si="30"/>
        <v>1.2574858117922482E-3</v>
      </c>
      <c r="I985" s="2">
        <v>17624.050781000002</v>
      </c>
      <c r="J985" s="2">
        <f t="shared" si="31"/>
        <v>-2.2607117819432117E-5</v>
      </c>
    </row>
    <row r="986" spans="6:10" x14ac:dyDescent="0.3">
      <c r="F986" s="29">
        <v>45040</v>
      </c>
      <c r="G986" s="2">
        <v>2168.7722170000002</v>
      </c>
      <c r="H986" s="2">
        <f t="shared" si="30"/>
        <v>3.8314526792904472E-3</v>
      </c>
      <c r="I986" s="2">
        <v>17743.400390999999</v>
      </c>
      <c r="J986" s="2">
        <f t="shared" si="31"/>
        <v>6.771973792124168E-3</v>
      </c>
    </row>
    <row r="987" spans="6:10" x14ac:dyDescent="0.3">
      <c r="F987" s="29">
        <v>45041</v>
      </c>
      <c r="G987" s="2">
        <v>2185.3735350000002</v>
      </c>
      <c r="H987" s="2">
        <f t="shared" si="30"/>
        <v>7.6547079817188522E-3</v>
      </c>
      <c r="I987" s="2">
        <v>17769.25</v>
      </c>
      <c r="J987" s="2">
        <f t="shared" si="31"/>
        <v>1.4568576727329279E-3</v>
      </c>
    </row>
    <row r="988" spans="6:10" x14ac:dyDescent="0.3">
      <c r="F988" s="29">
        <v>45042</v>
      </c>
      <c r="G988" s="2">
        <v>2172.5432129999999</v>
      </c>
      <c r="H988" s="2">
        <f t="shared" si="30"/>
        <v>-5.8709972434988099E-3</v>
      </c>
      <c r="I988" s="2">
        <v>17813.599609000001</v>
      </c>
      <c r="J988" s="2">
        <f t="shared" si="31"/>
        <v>2.4958627404083338E-3</v>
      </c>
    </row>
    <row r="989" spans="6:10" x14ac:dyDescent="0.3">
      <c r="F989" s="29">
        <v>45043</v>
      </c>
      <c r="G989" s="2">
        <v>2186.2934570000002</v>
      </c>
      <c r="H989" s="2">
        <f t="shared" si="30"/>
        <v>6.3291003454946206E-3</v>
      </c>
      <c r="I989" s="2">
        <v>17915.050781000002</v>
      </c>
      <c r="J989" s="2">
        <f t="shared" si="31"/>
        <v>5.6951528173308985E-3</v>
      </c>
    </row>
    <row r="990" spans="6:10" x14ac:dyDescent="0.3">
      <c r="F990" s="29">
        <v>45044</v>
      </c>
      <c r="G990" s="2">
        <v>2226.2565920000002</v>
      </c>
      <c r="H990" s="2">
        <f t="shared" si="30"/>
        <v>1.8278943694428281E-2</v>
      </c>
      <c r="I990" s="2">
        <v>18065</v>
      </c>
      <c r="J990" s="2">
        <f t="shared" si="31"/>
        <v>8.3700136177692844E-3</v>
      </c>
    </row>
    <row r="991" spans="6:10" x14ac:dyDescent="0.3">
      <c r="F991" s="29">
        <v>45048</v>
      </c>
      <c r="G991" s="2">
        <v>2245.157471</v>
      </c>
      <c r="H991" s="2">
        <f t="shared" si="30"/>
        <v>8.489982272447686E-3</v>
      </c>
      <c r="I991" s="2">
        <v>18147.650390999999</v>
      </c>
      <c r="J991" s="2">
        <f t="shared" si="31"/>
        <v>4.575166952670867E-3</v>
      </c>
    </row>
    <row r="992" spans="6:10" x14ac:dyDescent="0.3">
      <c r="F992" s="29">
        <v>45049</v>
      </c>
      <c r="G992" s="2">
        <v>2225.888672</v>
      </c>
      <c r="H992" s="2">
        <f t="shared" si="30"/>
        <v>-8.5823819704804773E-3</v>
      </c>
      <c r="I992" s="2">
        <v>18089.849609000001</v>
      </c>
      <c r="J992" s="2">
        <f t="shared" si="31"/>
        <v>-3.1850284061381131E-3</v>
      </c>
    </row>
    <row r="993" spans="6:10" x14ac:dyDescent="0.3">
      <c r="F993" s="29">
        <v>45050</v>
      </c>
      <c r="G993" s="2">
        <v>2251.5498050000001</v>
      </c>
      <c r="H993" s="2">
        <f t="shared" si="30"/>
        <v>1.1528488968382719E-2</v>
      </c>
      <c r="I993" s="2">
        <v>18255.800781000002</v>
      </c>
      <c r="J993" s="2">
        <f t="shared" si="31"/>
        <v>9.1737176144039076E-3</v>
      </c>
    </row>
    <row r="994" spans="6:10" x14ac:dyDescent="0.3">
      <c r="F994" s="29">
        <v>45051</v>
      </c>
      <c r="G994" s="2">
        <v>2245.8012699999999</v>
      </c>
      <c r="H994" s="2">
        <f t="shared" si="30"/>
        <v>-2.5531458319218367E-3</v>
      </c>
      <c r="I994" s="2">
        <v>18069</v>
      </c>
      <c r="J994" s="2">
        <f t="shared" si="31"/>
        <v>-1.0232406851986326E-2</v>
      </c>
    </row>
    <row r="995" spans="6:10" x14ac:dyDescent="0.3">
      <c r="F995" s="29">
        <v>45054</v>
      </c>
      <c r="G995" s="2">
        <v>2273.5317380000001</v>
      </c>
      <c r="H995" s="2">
        <f t="shared" si="30"/>
        <v>1.2347694504598888E-2</v>
      </c>
      <c r="I995" s="2">
        <v>18264.400390999999</v>
      </c>
      <c r="J995" s="2">
        <f t="shared" si="31"/>
        <v>1.0814123139077935E-2</v>
      </c>
    </row>
    <row r="996" spans="6:10" x14ac:dyDescent="0.3">
      <c r="F996" s="29">
        <v>45055</v>
      </c>
      <c r="G996" s="2">
        <v>2280.5678710000002</v>
      </c>
      <c r="H996" s="2">
        <f t="shared" si="30"/>
        <v>3.09480306889829E-3</v>
      </c>
      <c r="I996" s="2">
        <v>18265.949218999998</v>
      </c>
      <c r="J996" s="2">
        <f t="shared" si="31"/>
        <v>8.4800374873639524E-5</v>
      </c>
    </row>
    <row r="997" spans="6:10" x14ac:dyDescent="0.3">
      <c r="F997" s="29">
        <v>45056</v>
      </c>
      <c r="G997" s="2">
        <v>2296.2497560000002</v>
      </c>
      <c r="H997" s="2">
        <f t="shared" si="30"/>
        <v>6.876307080974379E-3</v>
      </c>
      <c r="I997" s="2">
        <v>18315.099609000001</v>
      </c>
      <c r="J997" s="2">
        <f t="shared" si="31"/>
        <v>2.6908204665803477E-3</v>
      </c>
    </row>
    <row r="998" spans="6:10" x14ac:dyDescent="0.3">
      <c r="F998" s="29">
        <v>45057</v>
      </c>
      <c r="G998" s="2">
        <v>2281.2578130000002</v>
      </c>
      <c r="H998" s="2">
        <f t="shared" si="30"/>
        <v>-6.5288816953934133E-3</v>
      </c>
      <c r="I998" s="2">
        <v>18297</v>
      </c>
      <c r="J998" s="2">
        <f t="shared" si="31"/>
        <v>-9.8823426497263904E-4</v>
      </c>
    </row>
    <row r="999" spans="6:10" x14ac:dyDescent="0.3">
      <c r="F999" s="29">
        <v>45058</v>
      </c>
      <c r="G999" s="2">
        <v>2284.9826659999999</v>
      </c>
      <c r="H999" s="2">
        <f t="shared" si="30"/>
        <v>1.632806681810896E-3</v>
      </c>
      <c r="I999" s="2">
        <v>18314.800781000002</v>
      </c>
      <c r="J999" s="2">
        <f t="shared" si="31"/>
        <v>9.728797617096647E-4</v>
      </c>
    </row>
    <row r="1000" spans="6:10" x14ac:dyDescent="0.3">
      <c r="F1000" s="29">
        <v>45061</v>
      </c>
      <c r="G1000" s="2">
        <v>2289.4895019999999</v>
      </c>
      <c r="H1000" s="2">
        <f t="shared" si="30"/>
        <v>1.9723720740033052E-3</v>
      </c>
      <c r="I1000" s="2">
        <v>18398.849609000001</v>
      </c>
      <c r="J1000" s="2">
        <f t="shared" si="31"/>
        <v>4.5891205154244613E-3</v>
      </c>
    </row>
    <row r="1001" spans="6:10" x14ac:dyDescent="0.3">
      <c r="F1001" s="29">
        <v>45062</v>
      </c>
      <c r="G1001" s="2">
        <v>2256.8842770000001</v>
      </c>
      <c r="H1001" s="2">
        <f t="shared" si="30"/>
        <v>-1.4241264251929203E-2</v>
      </c>
      <c r="I1001" s="2">
        <v>18286.5</v>
      </c>
      <c r="J1001" s="2">
        <f t="shared" si="31"/>
        <v>-6.106338786803482E-3</v>
      </c>
    </row>
    <row r="1002" spans="6:10" x14ac:dyDescent="0.3">
      <c r="F1002" s="29">
        <v>45063</v>
      </c>
      <c r="G1002" s="2">
        <v>2243.5478520000001</v>
      </c>
      <c r="H1002" s="2">
        <f t="shared" si="30"/>
        <v>-5.9092196865882822E-3</v>
      </c>
      <c r="I1002" s="2">
        <v>18181.75</v>
      </c>
      <c r="J1002" s="2">
        <f t="shared" si="31"/>
        <v>-5.7282694884204198E-3</v>
      </c>
    </row>
    <row r="1003" spans="6:10" x14ac:dyDescent="0.3">
      <c r="F1003" s="29">
        <v>45064</v>
      </c>
      <c r="G1003" s="2">
        <v>2238.7192380000001</v>
      </c>
      <c r="H1003" s="2">
        <f t="shared" si="30"/>
        <v>-2.1522224256084266E-3</v>
      </c>
      <c r="I1003" s="2">
        <v>18129.949218999998</v>
      </c>
      <c r="J1003" s="2">
        <f t="shared" si="31"/>
        <v>-2.8490536389512416E-3</v>
      </c>
    </row>
    <row r="1004" spans="6:10" x14ac:dyDescent="0.3">
      <c r="F1004" s="29">
        <v>45065</v>
      </c>
      <c r="G1004" s="2">
        <v>2245.985107</v>
      </c>
      <c r="H1004" s="2">
        <f t="shared" si="30"/>
        <v>3.2455472203343073E-3</v>
      </c>
      <c r="I1004" s="2">
        <v>18203.400390999999</v>
      </c>
      <c r="J1004" s="2">
        <f t="shared" si="31"/>
        <v>4.0513721860304429E-3</v>
      </c>
    </row>
    <row r="1005" spans="6:10" x14ac:dyDescent="0.3">
      <c r="F1005" s="29">
        <v>45068</v>
      </c>
      <c r="G1005" s="2">
        <v>2257.9877929999998</v>
      </c>
      <c r="H1005" s="2">
        <f t="shared" si="30"/>
        <v>5.3440630405746552E-3</v>
      </c>
      <c r="I1005" s="2">
        <v>18314.400390999999</v>
      </c>
      <c r="J1005" s="2">
        <f t="shared" si="31"/>
        <v>6.0977618255806682E-3</v>
      </c>
    </row>
    <row r="1006" spans="6:10" x14ac:dyDescent="0.3">
      <c r="F1006" s="29">
        <v>45069</v>
      </c>
      <c r="G1006" s="2">
        <v>2257.5739749999998</v>
      </c>
      <c r="H1006" s="2">
        <f t="shared" si="30"/>
        <v>-1.8326848412682808E-4</v>
      </c>
      <c r="I1006" s="2">
        <v>18348</v>
      </c>
      <c r="J1006" s="2">
        <f t="shared" si="31"/>
        <v>1.8346005483484019E-3</v>
      </c>
    </row>
    <row r="1007" spans="6:10" x14ac:dyDescent="0.3">
      <c r="F1007" s="29">
        <v>45070</v>
      </c>
      <c r="G1007" s="2">
        <v>2244.4216310000002</v>
      </c>
      <c r="H1007" s="2">
        <f t="shared" si="30"/>
        <v>-5.8258750967394683E-3</v>
      </c>
      <c r="I1007" s="2">
        <v>18285.400390999999</v>
      </c>
      <c r="J1007" s="2">
        <f t="shared" si="31"/>
        <v>-3.4117946915195544E-3</v>
      </c>
    </row>
    <row r="1008" spans="6:10" x14ac:dyDescent="0.3">
      <c r="F1008" s="29">
        <v>45071</v>
      </c>
      <c r="G1008" s="2">
        <v>2244.1457519999999</v>
      </c>
      <c r="H1008" s="2">
        <f t="shared" si="30"/>
        <v>-1.2291763552347402E-4</v>
      </c>
      <c r="I1008" s="2">
        <v>18321.150390999999</v>
      </c>
      <c r="J1008" s="2">
        <f t="shared" si="31"/>
        <v>1.955111686676328E-3</v>
      </c>
    </row>
    <row r="1009" spans="6:10" x14ac:dyDescent="0.3">
      <c r="F1009" s="29">
        <v>45072</v>
      </c>
      <c r="G1009" s="2">
        <v>2305.3552249999998</v>
      </c>
      <c r="H1009" s="2">
        <f t="shared" si="30"/>
        <v>2.7275177178420582E-2</v>
      </c>
      <c r="I1009" s="2">
        <v>18499.349609000001</v>
      </c>
      <c r="J1009" s="2">
        <f t="shared" si="31"/>
        <v>9.7264207867394266E-3</v>
      </c>
    </row>
    <row r="1010" spans="6:10" x14ac:dyDescent="0.3">
      <c r="F1010" s="29">
        <v>45075</v>
      </c>
      <c r="G1010" s="2">
        <v>2318.3234859999998</v>
      </c>
      <c r="H1010" s="2">
        <f t="shared" si="30"/>
        <v>5.6252766859389248E-3</v>
      </c>
      <c r="I1010" s="2">
        <v>18598.650390999999</v>
      </c>
      <c r="J1010" s="2">
        <f t="shared" si="31"/>
        <v>5.3677985496143193E-3</v>
      </c>
    </row>
    <row r="1011" spans="6:10" x14ac:dyDescent="0.3">
      <c r="F1011" s="29">
        <v>45076</v>
      </c>
      <c r="G1011" s="2">
        <v>2317.7258299999999</v>
      </c>
      <c r="H1011" s="2">
        <f t="shared" si="30"/>
        <v>-2.5779663778979436E-4</v>
      </c>
      <c r="I1011" s="2">
        <v>18633.849609000001</v>
      </c>
      <c r="J1011" s="2">
        <f t="shared" si="31"/>
        <v>1.8925683993196991E-3</v>
      </c>
    </row>
    <row r="1012" spans="6:10" x14ac:dyDescent="0.3">
      <c r="F1012" s="29">
        <v>45077</v>
      </c>
      <c r="G1012" s="2">
        <v>2271.6921390000002</v>
      </c>
      <c r="H1012" s="2">
        <f t="shared" si="30"/>
        <v>-1.9861577415306121E-2</v>
      </c>
      <c r="I1012" s="2">
        <v>18534.400390999999</v>
      </c>
      <c r="J1012" s="2">
        <f t="shared" si="31"/>
        <v>-5.3370194611836079E-3</v>
      </c>
    </row>
    <row r="1013" spans="6:10" x14ac:dyDescent="0.3">
      <c r="F1013" s="29">
        <v>45078</v>
      </c>
      <c r="G1013" s="2">
        <v>2265.5759280000002</v>
      </c>
      <c r="H1013" s="2">
        <f t="shared" si="30"/>
        <v>-2.6923590987519902E-3</v>
      </c>
      <c r="I1013" s="2">
        <v>18487.75</v>
      </c>
      <c r="J1013" s="2">
        <f t="shared" si="31"/>
        <v>-2.5169625138049723E-3</v>
      </c>
    </row>
    <row r="1014" spans="6:10" x14ac:dyDescent="0.3">
      <c r="F1014" s="29">
        <v>45079</v>
      </c>
      <c r="G1014" s="2">
        <v>2258.171875</v>
      </c>
      <c r="H1014" s="2">
        <f t="shared" si="30"/>
        <v>-3.2680665911454737E-3</v>
      </c>
      <c r="I1014" s="2">
        <v>18534.099609000001</v>
      </c>
      <c r="J1014" s="2">
        <f t="shared" si="31"/>
        <v>2.5070443401712366E-3</v>
      </c>
    </row>
    <row r="1015" spans="6:10" x14ac:dyDescent="0.3">
      <c r="F1015" s="29">
        <v>45082</v>
      </c>
      <c r="G1015" s="2">
        <v>2278.452393</v>
      </c>
      <c r="H1015" s="2">
        <f t="shared" si="30"/>
        <v>8.9809452613079013E-3</v>
      </c>
      <c r="I1015" s="2">
        <v>18593.849609000001</v>
      </c>
      <c r="J1015" s="2">
        <f t="shared" si="31"/>
        <v>3.2237875732029578E-3</v>
      </c>
    </row>
    <row r="1016" spans="6:10" x14ac:dyDescent="0.3">
      <c r="F1016" s="29">
        <v>45083</v>
      </c>
      <c r="G1016" s="2">
        <v>2280.383789</v>
      </c>
      <c r="H1016" s="2">
        <f t="shared" si="30"/>
        <v>8.4767889201183303E-4</v>
      </c>
      <c r="I1016" s="2">
        <v>18599</v>
      </c>
      <c r="J1016" s="2">
        <f t="shared" si="31"/>
        <v>2.7699433459471828E-4</v>
      </c>
    </row>
    <row r="1017" spans="6:10" x14ac:dyDescent="0.3">
      <c r="F1017" s="29">
        <v>45084</v>
      </c>
      <c r="G1017" s="2">
        <v>2297.6752929999998</v>
      </c>
      <c r="H1017" s="2">
        <f t="shared" si="30"/>
        <v>7.5827165950791645E-3</v>
      </c>
      <c r="I1017" s="2">
        <v>18726.400390999999</v>
      </c>
      <c r="J1017" s="2">
        <f t="shared" si="31"/>
        <v>6.8498516586912852E-3</v>
      </c>
    </row>
    <row r="1018" spans="6:10" x14ac:dyDescent="0.3">
      <c r="F1018" s="29">
        <v>45085</v>
      </c>
      <c r="G1018" s="2">
        <v>2299.0546880000002</v>
      </c>
      <c r="H1018" s="2">
        <f t="shared" si="30"/>
        <v>6.0034374926813748E-4</v>
      </c>
      <c r="I1018" s="2">
        <v>18634.550781000002</v>
      </c>
      <c r="J1018" s="2">
        <f t="shared" si="31"/>
        <v>-4.9048192969397822E-3</v>
      </c>
    </row>
    <row r="1019" spans="6:10" x14ac:dyDescent="0.3">
      <c r="F1019" s="29">
        <v>45086</v>
      </c>
      <c r="G1019" s="2">
        <v>2282.7753910000001</v>
      </c>
      <c r="H1019" s="2">
        <f t="shared" si="30"/>
        <v>-7.0808654900513792E-3</v>
      </c>
      <c r="I1019" s="2">
        <v>18563.400390999999</v>
      </c>
      <c r="J1019" s="2">
        <f t="shared" si="31"/>
        <v>-3.8181972206460836E-3</v>
      </c>
    </row>
    <row r="1020" spans="6:10" x14ac:dyDescent="0.3">
      <c r="F1020" s="29">
        <v>45089</v>
      </c>
      <c r="G1020" s="2">
        <v>2284.7985840000001</v>
      </c>
      <c r="H1020" s="2">
        <f t="shared" si="30"/>
        <v>8.8628649492918587E-4</v>
      </c>
      <c r="I1020" s="2">
        <v>18601.5</v>
      </c>
      <c r="J1020" s="2">
        <f t="shared" si="31"/>
        <v>2.0524046347926875E-3</v>
      </c>
    </row>
    <row r="1021" spans="6:10" x14ac:dyDescent="0.3">
      <c r="F1021" s="29">
        <v>45090</v>
      </c>
      <c r="G1021" s="2">
        <v>2318.5534670000002</v>
      </c>
      <c r="H1021" s="2">
        <f t="shared" si="30"/>
        <v>1.4773679936769455E-2</v>
      </c>
      <c r="I1021" s="2">
        <v>18716.150390999999</v>
      </c>
      <c r="J1021" s="2">
        <f t="shared" si="31"/>
        <v>6.1635024594790325E-3</v>
      </c>
    </row>
    <row r="1022" spans="6:10" x14ac:dyDescent="0.3">
      <c r="F1022" s="29">
        <v>45091</v>
      </c>
      <c r="G1022" s="2">
        <v>2347.0659179999998</v>
      </c>
      <c r="H1022" s="2">
        <f t="shared" si="30"/>
        <v>1.2297517139810516E-2</v>
      </c>
      <c r="I1022" s="2">
        <v>18755.900390999999</v>
      </c>
      <c r="J1022" s="2">
        <f t="shared" si="31"/>
        <v>2.1238341843584732E-3</v>
      </c>
    </row>
    <row r="1023" spans="6:10" x14ac:dyDescent="0.3">
      <c r="F1023" s="29">
        <v>45092</v>
      </c>
      <c r="G1023" s="2">
        <v>2347.7097170000002</v>
      </c>
      <c r="H1023" s="2">
        <f t="shared" si="30"/>
        <v>2.7429949668776165E-4</v>
      </c>
      <c r="I1023" s="2">
        <v>18688.099609000001</v>
      </c>
      <c r="J1023" s="2">
        <f t="shared" si="31"/>
        <v>-3.6149041414472735E-3</v>
      </c>
    </row>
    <row r="1024" spans="6:10" x14ac:dyDescent="0.3">
      <c r="F1024" s="29">
        <v>45093</v>
      </c>
      <c r="G1024" s="2">
        <v>2370.5656739999999</v>
      </c>
      <c r="H1024" s="2">
        <f t="shared" si="30"/>
        <v>9.7354271844161556E-3</v>
      </c>
      <c r="I1024" s="2">
        <v>18826</v>
      </c>
      <c r="J1024" s="2">
        <f t="shared" si="31"/>
        <v>7.3790483722372593E-3</v>
      </c>
    </row>
    <row r="1025" spans="6:10" x14ac:dyDescent="0.3">
      <c r="F1025" s="29">
        <v>45096</v>
      </c>
      <c r="G1025" s="2">
        <v>2347.0197750000002</v>
      </c>
      <c r="H1025" s="2">
        <f t="shared" si="30"/>
        <v>-9.9326077561349754E-3</v>
      </c>
      <c r="I1025" s="2">
        <v>18755.449218999998</v>
      </c>
      <c r="J1025" s="2">
        <f t="shared" si="31"/>
        <v>-3.7475183788378695E-3</v>
      </c>
    </row>
    <row r="1026" spans="6:10" x14ac:dyDescent="0.3">
      <c r="F1026" s="29">
        <v>45097</v>
      </c>
      <c r="G1026" s="2">
        <v>2351.8945309999999</v>
      </c>
      <c r="H1026" s="2">
        <f t="shared" si="30"/>
        <v>2.0769982647460676E-3</v>
      </c>
      <c r="I1026" s="2">
        <v>18816.699218999998</v>
      </c>
      <c r="J1026" s="2">
        <f t="shared" si="31"/>
        <v>3.2657175674550825E-3</v>
      </c>
    </row>
    <row r="1027" spans="6:10" x14ac:dyDescent="0.3">
      <c r="F1027" s="29">
        <v>45098</v>
      </c>
      <c r="G1027" s="2">
        <v>2358.516846</v>
      </c>
      <c r="H1027" s="2">
        <f t="shared" si="30"/>
        <v>2.8157363830359924E-3</v>
      </c>
      <c r="I1027" s="2">
        <v>18856.849609000001</v>
      </c>
      <c r="J1027" s="2">
        <f t="shared" si="31"/>
        <v>2.1337637134286021E-3</v>
      </c>
    </row>
    <row r="1028" spans="6:10" x14ac:dyDescent="0.3">
      <c r="F1028" s="29">
        <v>45099</v>
      </c>
      <c r="G1028" s="2">
        <v>2332.0278320000002</v>
      </c>
      <c r="H1028" s="2">
        <f t="shared" ref="H1028:H1091" si="32">(G1028-G1027)/G1027</f>
        <v>-1.1231216789875653E-2</v>
      </c>
      <c r="I1028" s="2">
        <v>18771.25</v>
      </c>
      <c r="J1028" s="2">
        <f t="shared" ref="J1028:J1091" si="33">(I1028-I1027)/I1027</f>
        <v>-4.5394437976079413E-3</v>
      </c>
    </row>
    <row r="1029" spans="6:10" x14ac:dyDescent="0.3">
      <c r="F1029" s="29">
        <v>45100</v>
      </c>
      <c r="G1029" s="2">
        <v>2312.943115</v>
      </c>
      <c r="H1029" s="2">
        <f t="shared" si="32"/>
        <v>-8.1837432375893616E-3</v>
      </c>
      <c r="I1029" s="2">
        <v>18665.5</v>
      </c>
      <c r="J1029" s="2">
        <f t="shared" si="33"/>
        <v>-5.6336152360657917E-3</v>
      </c>
    </row>
    <row r="1030" spans="6:10" x14ac:dyDescent="0.3">
      <c r="F1030" s="29">
        <v>45103</v>
      </c>
      <c r="G1030" s="2">
        <v>2295.2839359999998</v>
      </c>
      <c r="H1030" s="2">
        <f t="shared" si="32"/>
        <v>-7.6349387434027846E-3</v>
      </c>
      <c r="I1030" s="2">
        <v>18691.199218999998</v>
      </c>
      <c r="J1030" s="2">
        <f t="shared" si="33"/>
        <v>1.3768299268703365E-3</v>
      </c>
    </row>
    <row r="1031" spans="6:10" x14ac:dyDescent="0.3">
      <c r="F1031" s="29">
        <v>45104</v>
      </c>
      <c r="G1031" s="2">
        <v>2296.1118160000001</v>
      </c>
      <c r="H1031" s="2">
        <f t="shared" si="32"/>
        <v>3.6068740211854885E-4</v>
      </c>
      <c r="I1031" s="2">
        <v>18817.400390999999</v>
      </c>
      <c r="J1031" s="2">
        <f t="shared" si="33"/>
        <v>6.7519034237094218E-3</v>
      </c>
    </row>
    <row r="1032" spans="6:10" x14ac:dyDescent="0.3">
      <c r="F1032" s="29">
        <v>45105</v>
      </c>
      <c r="G1032" s="2">
        <v>2326.5095209999999</v>
      </c>
      <c r="H1032" s="2">
        <f t="shared" si="32"/>
        <v>1.3238773821109006E-2</v>
      </c>
      <c r="I1032" s="2">
        <v>18972.099609000001</v>
      </c>
      <c r="J1032" s="2">
        <f t="shared" si="33"/>
        <v>8.2210727723044698E-3</v>
      </c>
    </row>
    <row r="1033" spans="6:10" x14ac:dyDescent="0.3">
      <c r="F1033" s="29">
        <v>45107</v>
      </c>
      <c r="G1033" s="2">
        <v>2345.5942380000001</v>
      </c>
      <c r="H1033" s="2">
        <f t="shared" si="32"/>
        <v>8.2031544800199342E-3</v>
      </c>
      <c r="I1033" s="2">
        <v>19189.050781000002</v>
      </c>
      <c r="J1033" s="2">
        <f t="shared" si="33"/>
        <v>1.143527477038353E-2</v>
      </c>
    </row>
    <row r="1034" spans="6:10" x14ac:dyDescent="0.3">
      <c r="F1034" s="29">
        <v>45110</v>
      </c>
      <c r="G1034" s="2">
        <v>2405.7919919999999</v>
      </c>
      <c r="H1034" s="2">
        <f t="shared" si="32"/>
        <v>2.5664180541016404E-2</v>
      </c>
      <c r="I1034" s="2">
        <v>19322.550781000002</v>
      </c>
      <c r="J1034" s="2">
        <f t="shared" si="33"/>
        <v>6.9570924337844136E-3</v>
      </c>
    </row>
    <row r="1035" spans="6:10" x14ac:dyDescent="0.3">
      <c r="F1035" s="29">
        <v>45111</v>
      </c>
      <c r="G1035" s="2">
        <v>2381.0046390000002</v>
      </c>
      <c r="H1035" s="2">
        <f t="shared" si="32"/>
        <v>-1.0303198731405418E-2</v>
      </c>
      <c r="I1035" s="2">
        <v>19389</v>
      </c>
      <c r="J1035" s="2">
        <f t="shared" si="33"/>
        <v>3.4389465321182254E-3</v>
      </c>
    </row>
    <row r="1036" spans="6:10" x14ac:dyDescent="0.3">
      <c r="F1036" s="29">
        <v>45112</v>
      </c>
      <c r="G1036" s="2">
        <v>2377.095703</v>
      </c>
      <c r="H1036" s="2">
        <f t="shared" si="32"/>
        <v>-1.6417170869696346E-3</v>
      </c>
      <c r="I1036" s="2">
        <v>19398.5</v>
      </c>
      <c r="J1036" s="2">
        <f t="shared" si="33"/>
        <v>4.8996853886224153E-4</v>
      </c>
    </row>
    <row r="1037" spans="6:10" x14ac:dyDescent="0.3">
      <c r="F1037" s="29">
        <v>45113</v>
      </c>
      <c r="G1037" s="2">
        <v>2426.9921880000002</v>
      </c>
      <c r="H1037" s="2">
        <f t="shared" si="32"/>
        <v>2.0990524250676421E-2</v>
      </c>
      <c r="I1037" s="2">
        <v>19497.300781000002</v>
      </c>
      <c r="J1037" s="2">
        <f t="shared" si="33"/>
        <v>5.093217568368778E-3</v>
      </c>
    </row>
    <row r="1038" spans="6:10" x14ac:dyDescent="0.3">
      <c r="F1038" s="29">
        <v>45114</v>
      </c>
      <c r="G1038" s="2">
        <v>2422.255615</v>
      </c>
      <c r="H1038" s="2">
        <f t="shared" si="32"/>
        <v>-1.9516226807072584E-3</v>
      </c>
      <c r="I1038" s="2">
        <v>19331.800781000002</v>
      </c>
      <c r="J1038" s="2">
        <f t="shared" si="33"/>
        <v>-8.4883544578272449E-3</v>
      </c>
    </row>
    <row r="1039" spans="6:10" x14ac:dyDescent="0.3">
      <c r="F1039" s="29">
        <v>45117</v>
      </c>
      <c r="G1039" s="2">
        <v>2515.5642090000001</v>
      </c>
      <c r="H1039" s="2">
        <f t="shared" si="32"/>
        <v>3.8521365549605745E-2</v>
      </c>
      <c r="I1039" s="2">
        <v>19355.900390999999</v>
      </c>
      <c r="J1039" s="2">
        <f t="shared" si="33"/>
        <v>1.246630372049119E-3</v>
      </c>
    </row>
    <row r="1040" spans="6:10" x14ac:dyDescent="0.3">
      <c r="F1040" s="29">
        <v>45118</v>
      </c>
      <c r="G1040" s="2">
        <v>2542.8347170000002</v>
      </c>
      <c r="H1040" s="2">
        <f t="shared" si="32"/>
        <v>1.0840712354879932E-2</v>
      </c>
      <c r="I1040" s="2">
        <v>19439.400390999999</v>
      </c>
      <c r="J1040" s="2">
        <f t="shared" si="33"/>
        <v>4.3139300323546499E-3</v>
      </c>
    </row>
    <row r="1041" spans="6:10" x14ac:dyDescent="0.3">
      <c r="F1041" s="29">
        <v>45119</v>
      </c>
      <c r="G1041" s="2">
        <v>2545.639893</v>
      </c>
      <c r="H1041" s="2">
        <f t="shared" si="32"/>
        <v>1.1031688301429803E-3</v>
      </c>
      <c r="I1041" s="2">
        <v>19384.300781000002</v>
      </c>
      <c r="J1041" s="2">
        <f t="shared" si="33"/>
        <v>-2.8344295035718976E-3</v>
      </c>
    </row>
    <row r="1042" spans="6:10" x14ac:dyDescent="0.3">
      <c r="F1042" s="29">
        <v>45120</v>
      </c>
      <c r="G1042" s="2">
        <v>2522.876221</v>
      </c>
      <c r="H1042" s="2">
        <f t="shared" si="32"/>
        <v>-8.942220014148735E-3</v>
      </c>
      <c r="I1042" s="2">
        <v>19413.75</v>
      </c>
      <c r="J1042" s="2">
        <f t="shared" si="33"/>
        <v>1.5192303984915279E-3</v>
      </c>
    </row>
    <row r="1043" spans="6:10" x14ac:dyDescent="0.3">
      <c r="F1043" s="29">
        <v>45121</v>
      </c>
      <c r="G1043" s="2">
        <v>2520.7607419999999</v>
      </c>
      <c r="H1043" s="2">
        <f t="shared" si="32"/>
        <v>-8.3851874396022948E-4</v>
      </c>
      <c r="I1043" s="2">
        <v>19564.5</v>
      </c>
      <c r="J1043" s="2">
        <f t="shared" si="33"/>
        <v>7.7651149314274673E-3</v>
      </c>
    </row>
    <row r="1044" spans="6:10" x14ac:dyDescent="0.3">
      <c r="F1044" s="29">
        <v>45124</v>
      </c>
      <c r="G1044" s="2">
        <v>2572.266846</v>
      </c>
      <c r="H1044" s="2">
        <f t="shared" si="32"/>
        <v>2.0432761880897325E-2</v>
      </c>
      <c r="I1044" s="2">
        <v>19711.449218999998</v>
      </c>
      <c r="J1044" s="2">
        <f t="shared" si="33"/>
        <v>7.5110132638195846E-3</v>
      </c>
    </row>
    <row r="1045" spans="6:10" x14ac:dyDescent="0.3">
      <c r="F1045" s="29">
        <v>45125</v>
      </c>
      <c r="G1045" s="2">
        <v>2594.1108399999998</v>
      </c>
      <c r="H1045" s="2">
        <f t="shared" si="32"/>
        <v>8.4921181618339142E-3</v>
      </c>
      <c r="I1045" s="2">
        <v>19749.25</v>
      </c>
      <c r="J1045" s="2">
        <f t="shared" si="33"/>
        <v>1.9177068403253327E-3</v>
      </c>
    </row>
    <row r="1046" spans="6:10" x14ac:dyDescent="0.3">
      <c r="F1046" s="29">
        <v>45126</v>
      </c>
      <c r="G1046" s="2">
        <v>2613.7934570000002</v>
      </c>
      <c r="H1046" s="2">
        <f t="shared" si="32"/>
        <v>7.5874232883589481E-3</v>
      </c>
      <c r="I1046" s="2">
        <v>19833.150390999999</v>
      </c>
      <c r="J1046" s="2">
        <f t="shared" si="33"/>
        <v>4.2482823904704849E-3</v>
      </c>
    </row>
    <row r="1047" spans="6:10" x14ac:dyDescent="0.3">
      <c r="F1047" s="29">
        <v>45127</v>
      </c>
      <c r="G1047" s="2">
        <v>2610.6281739999999</v>
      </c>
      <c r="H1047" s="2">
        <f t="shared" si="32"/>
        <v>-1.2109920129776621E-3</v>
      </c>
      <c r="I1047" s="2">
        <v>19979.150390999999</v>
      </c>
      <c r="J1047" s="2">
        <f t="shared" si="33"/>
        <v>7.361412439359746E-3</v>
      </c>
    </row>
    <row r="1048" spans="6:10" x14ac:dyDescent="0.3">
      <c r="F1048" s="29">
        <v>45128</v>
      </c>
      <c r="G1048" s="2">
        <v>2529.8134770000001</v>
      </c>
      <c r="H1048" s="2">
        <f t="shared" si="32"/>
        <v>-3.0956034951609236E-2</v>
      </c>
      <c r="I1048" s="2">
        <v>19745</v>
      </c>
      <c r="J1048" s="2">
        <f t="shared" si="33"/>
        <v>-1.1719737146854696E-2</v>
      </c>
    </row>
    <row r="1049" spans="6:10" x14ac:dyDescent="0.3">
      <c r="F1049" s="29">
        <v>45131</v>
      </c>
      <c r="G1049" s="2">
        <v>2478.6442870000001</v>
      </c>
      <c r="H1049" s="2">
        <f t="shared" si="32"/>
        <v>-2.0226467470905986E-2</v>
      </c>
      <c r="I1049" s="2">
        <v>19672.349609000001</v>
      </c>
      <c r="J1049" s="2">
        <f t="shared" si="33"/>
        <v>-3.6794323119776762E-3</v>
      </c>
    </row>
    <row r="1050" spans="6:10" x14ac:dyDescent="0.3">
      <c r="F1050" s="29">
        <v>45132</v>
      </c>
      <c r="G1050" s="2">
        <v>2477.0500489999999</v>
      </c>
      <c r="H1050" s="2">
        <f t="shared" si="32"/>
        <v>-6.4318950821688921E-4</v>
      </c>
      <c r="I1050" s="2">
        <v>19680.599609000001</v>
      </c>
      <c r="J1050" s="2">
        <f t="shared" si="33"/>
        <v>4.1937034284027095E-4</v>
      </c>
    </row>
    <row r="1051" spans="6:10" x14ac:dyDescent="0.3">
      <c r="F1051" s="29">
        <v>45133</v>
      </c>
      <c r="G1051" s="2">
        <v>2517.3076169999999</v>
      </c>
      <c r="H1051" s="2">
        <f t="shared" si="32"/>
        <v>1.6252222282005249E-2</v>
      </c>
      <c r="I1051" s="2">
        <v>19778.300781000002</v>
      </c>
      <c r="J1051" s="2">
        <f t="shared" si="33"/>
        <v>4.9643391939807515E-3</v>
      </c>
    </row>
    <row r="1052" spans="6:10" x14ac:dyDescent="0.3">
      <c r="F1052" s="29">
        <v>45134</v>
      </c>
      <c r="G1052" s="2">
        <v>2493.8903810000002</v>
      </c>
      <c r="H1052" s="2">
        <f t="shared" si="32"/>
        <v>-9.3024928069407962E-3</v>
      </c>
      <c r="I1052" s="2">
        <v>19659.900390999999</v>
      </c>
      <c r="J1052" s="2">
        <f t="shared" si="33"/>
        <v>-5.9863782693477738E-3</v>
      </c>
    </row>
    <row r="1053" spans="6:10" x14ac:dyDescent="0.3">
      <c r="F1053" s="29">
        <v>45135</v>
      </c>
      <c r="G1053" s="2">
        <v>2518.9521479999999</v>
      </c>
      <c r="H1053" s="2">
        <f t="shared" si="32"/>
        <v>1.004926567379855E-2</v>
      </c>
      <c r="I1053" s="2">
        <v>19646.050781000002</v>
      </c>
      <c r="J1053" s="2">
        <f t="shared" si="33"/>
        <v>-7.0445982556135544E-4</v>
      </c>
    </row>
    <row r="1054" spans="6:10" x14ac:dyDescent="0.3">
      <c r="F1054" s="29">
        <v>45138</v>
      </c>
      <c r="G1054" s="2">
        <v>2540.2766109999998</v>
      </c>
      <c r="H1054" s="2">
        <f t="shared" si="32"/>
        <v>8.4656086130620398E-3</v>
      </c>
      <c r="I1054" s="2">
        <v>19753.800781000002</v>
      </c>
      <c r="J1054" s="2">
        <f t="shared" si="33"/>
        <v>5.4845628366290639E-3</v>
      </c>
    </row>
    <row r="1055" spans="6:10" x14ac:dyDescent="0.3">
      <c r="F1055" s="29">
        <v>45139</v>
      </c>
      <c r="G1055" s="2">
        <v>2504.3535160000001</v>
      </c>
      <c r="H1055" s="2">
        <f t="shared" si="32"/>
        <v>-1.4141410759932258E-2</v>
      </c>
      <c r="I1055" s="2">
        <v>19733.550781000002</v>
      </c>
      <c r="J1055" s="2">
        <f t="shared" si="33"/>
        <v>-1.0251191770384391E-3</v>
      </c>
    </row>
    <row r="1056" spans="6:10" x14ac:dyDescent="0.3">
      <c r="F1056" s="29">
        <v>45140</v>
      </c>
      <c r="G1056" s="2">
        <v>2477.5981449999999</v>
      </c>
      <c r="H1056" s="2">
        <f t="shared" si="32"/>
        <v>-1.0683544008089709E-2</v>
      </c>
      <c r="I1056" s="2">
        <v>19526.550781000002</v>
      </c>
      <c r="J1056" s="2">
        <f t="shared" si="33"/>
        <v>-1.0489749275092712E-2</v>
      </c>
    </row>
    <row r="1057" spans="6:10" x14ac:dyDescent="0.3">
      <c r="F1057" s="29">
        <v>45141</v>
      </c>
      <c r="G1057" s="2">
        <v>2467.1848140000002</v>
      </c>
      <c r="H1057" s="2">
        <f t="shared" si="32"/>
        <v>-4.2029943479796007E-3</v>
      </c>
      <c r="I1057" s="2">
        <v>19381.650390999999</v>
      </c>
      <c r="J1057" s="2">
        <f t="shared" si="33"/>
        <v>-7.4206853849987436E-3</v>
      </c>
    </row>
    <row r="1058" spans="6:10" x14ac:dyDescent="0.3">
      <c r="F1058" s="29">
        <v>45142</v>
      </c>
      <c r="G1058" s="2">
        <v>2500.7163089999999</v>
      </c>
      <c r="H1058" s="2">
        <f t="shared" si="32"/>
        <v>1.3590994403713008E-2</v>
      </c>
      <c r="I1058" s="2">
        <v>19517</v>
      </c>
      <c r="J1058" s="2">
        <f t="shared" si="33"/>
        <v>6.983389250631169E-3</v>
      </c>
    </row>
    <row r="1059" spans="6:10" x14ac:dyDescent="0.3">
      <c r="F1059" s="29">
        <v>45145</v>
      </c>
      <c r="G1059" s="2">
        <v>2514.9660640000002</v>
      </c>
      <c r="H1059" s="2">
        <f t="shared" si="32"/>
        <v>5.69826931136325E-3</v>
      </c>
      <c r="I1059" s="2">
        <v>19597.300781000002</v>
      </c>
      <c r="J1059" s="2">
        <f t="shared" si="33"/>
        <v>4.1144018547933457E-3</v>
      </c>
    </row>
    <row r="1060" spans="6:10" x14ac:dyDescent="0.3">
      <c r="F1060" s="29">
        <v>45146</v>
      </c>
      <c r="G1060" s="2">
        <v>2499.819336</v>
      </c>
      <c r="H1060" s="2">
        <f t="shared" si="32"/>
        <v>-6.0226371309001353E-3</v>
      </c>
      <c r="I1060" s="2">
        <v>19570.849609000001</v>
      </c>
      <c r="J1060" s="2">
        <f t="shared" si="33"/>
        <v>-1.3497354710014923E-3</v>
      </c>
    </row>
    <row r="1061" spans="6:10" x14ac:dyDescent="0.3">
      <c r="F1061" s="29">
        <v>45147</v>
      </c>
      <c r="G1061" s="2">
        <v>2516.311279</v>
      </c>
      <c r="H1061" s="2">
        <f t="shared" si="32"/>
        <v>6.5972539545153721E-3</v>
      </c>
      <c r="I1061" s="2">
        <v>19632.550781000002</v>
      </c>
      <c r="J1061" s="2">
        <f t="shared" si="33"/>
        <v>3.1527078912111498E-3</v>
      </c>
    </row>
    <row r="1062" spans="6:10" x14ac:dyDescent="0.3">
      <c r="F1062" s="29">
        <v>45148</v>
      </c>
      <c r="G1062" s="2">
        <v>2527.5217290000001</v>
      </c>
      <c r="H1062" s="2">
        <f t="shared" si="32"/>
        <v>4.4551125663813539E-3</v>
      </c>
      <c r="I1062" s="2">
        <v>19543.099609000001</v>
      </c>
      <c r="J1062" s="2">
        <f t="shared" si="33"/>
        <v>-4.5562684644407008E-3</v>
      </c>
    </row>
    <row r="1063" spans="6:10" x14ac:dyDescent="0.3">
      <c r="F1063" s="29">
        <v>45149</v>
      </c>
      <c r="G1063" s="2">
        <v>2538.1838379999999</v>
      </c>
      <c r="H1063" s="2">
        <f t="shared" si="32"/>
        <v>4.2184044859698505E-3</v>
      </c>
      <c r="I1063" s="2">
        <v>19428.300781000002</v>
      </c>
      <c r="J1063" s="2">
        <f t="shared" si="33"/>
        <v>-5.8741361553073098E-3</v>
      </c>
    </row>
    <row r="1064" spans="6:10" x14ac:dyDescent="0.3">
      <c r="F1064" s="29">
        <v>45152</v>
      </c>
      <c r="G1064" s="2">
        <v>2568.1779790000001</v>
      </c>
      <c r="H1064" s="2">
        <f t="shared" si="32"/>
        <v>1.1817166491625942E-2</v>
      </c>
      <c r="I1064" s="2">
        <v>19434.550781000002</v>
      </c>
      <c r="J1064" s="2">
        <f t="shared" si="33"/>
        <v>3.2169565781646828E-4</v>
      </c>
    </row>
    <row r="1065" spans="6:10" x14ac:dyDescent="0.3">
      <c r="F1065" s="29">
        <v>45154</v>
      </c>
      <c r="G1065" s="2">
        <v>2566.0854490000002</v>
      </c>
      <c r="H1065" s="2">
        <f t="shared" si="32"/>
        <v>-8.1479166051205243E-4</v>
      </c>
      <c r="I1065" s="2">
        <v>19465</v>
      </c>
      <c r="J1065" s="2">
        <f t="shared" si="33"/>
        <v>1.5667570268599492E-3</v>
      </c>
    </row>
    <row r="1066" spans="6:10" x14ac:dyDescent="0.3">
      <c r="F1066" s="29">
        <v>45155</v>
      </c>
      <c r="G1066" s="2">
        <v>2529.0661620000001</v>
      </c>
      <c r="H1066" s="2">
        <f t="shared" si="32"/>
        <v>-1.4426365659189736E-2</v>
      </c>
      <c r="I1066" s="2">
        <v>19365.25</v>
      </c>
      <c r="J1066" s="2">
        <f t="shared" si="33"/>
        <v>-5.124582584125353E-3</v>
      </c>
    </row>
    <row r="1067" spans="6:10" x14ac:dyDescent="0.3">
      <c r="F1067" s="29">
        <v>45156</v>
      </c>
      <c r="G1067" s="2">
        <v>2547.8000489999999</v>
      </c>
      <c r="H1067" s="2">
        <f t="shared" si="32"/>
        <v>7.4074325462426824E-3</v>
      </c>
      <c r="I1067" s="2">
        <v>19310.150390999999</v>
      </c>
      <c r="J1067" s="2">
        <f t="shared" si="33"/>
        <v>-2.8452826067311698E-3</v>
      </c>
    </row>
    <row r="1068" spans="6:10" x14ac:dyDescent="0.3">
      <c r="F1068" s="29">
        <v>45159</v>
      </c>
      <c r="G1068" s="2">
        <v>2520</v>
      </c>
      <c r="H1068" s="2">
        <f t="shared" si="32"/>
        <v>-1.0911393541620873E-2</v>
      </c>
      <c r="I1068" s="2">
        <v>19393.599609000001</v>
      </c>
      <c r="J1068" s="2">
        <f t="shared" si="33"/>
        <v>4.3215208742701074E-3</v>
      </c>
    </row>
    <row r="1069" spans="6:10" x14ac:dyDescent="0.3">
      <c r="F1069" s="29">
        <v>45160</v>
      </c>
      <c r="G1069" s="2">
        <v>2519.3999020000001</v>
      </c>
      <c r="H1069" s="2">
        <f t="shared" si="32"/>
        <v>-2.3813412698408292E-4</v>
      </c>
      <c r="I1069" s="2">
        <v>19396.449218999998</v>
      </c>
      <c r="J1069" s="2">
        <f t="shared" si="33"/>
        <v>1.4693558996005377E-4</v>
      </c>
    </row>
    <row r="1070" spans="6:10" x14ac:dyDescent="0.3">
      <c r="F1070" s="29">
        <v>45161</v>
      </c>
      <c r="G1070" s="2">
        <v>2522.1999510000001</v>
      </c>
      <c r="H1070" s="2">
        <f t="shared" si="32"/>
        <v>1.1113952166851931E-3</v>
      </c>
      <c r="I1070" s="2">
        <v>19444</v>
      </c>
      <c r="J1070" s="2">
        <f t="shared" si="33"/>
        <v>2.4515198871256734E-3</v>
      </c>
    </row>
    <row r="1071" spans="6:10" x14ac:dyDescent="0.3">
      <c r="F1071" s="29">
        <v>45162</v>
      </c>
      <c r="G1071" s="2">
        <v>2479.8000489999999</v>
      </c>
      <c r="H1071" s="2">
        <f t="shared" si="32"/>
        <v>-1.6810682270923614E-2</v>
      </c>
      <c r="I1071" s="2">
        <v>19386.699218999998</v>
      </c>
      <c r="J1071" s="2">
        <f t="shared" si="33"/>
        <v>-2.9469646677639239E-3</v>
      </c>
    </row>
    <row r="1072" spans="6:10" x14ac:dyDescent="0.3">
      <c r="F1072" s="29">
        <v>45163</v>
      </c>
      <c r="G1072" s="2">
        <v>2468.3500979999999</v>
      </c>
      <c r="H1072" s="2">
        <f t="shared" si="32"/>
        <v>-4.6172879965130026E-3</v>
      </c>
      <c r="I1072" s="2">
        <v>19265.800781000002</v>
      </c>
      <c r="J1072" s="2">
        <f t="shared" si="33"/>
        <v>-6.2361537997922632E-3</v>
      </c>
    </row>
    <row r="1073" spans="6:10" x14ac:dyDescent="0.3">
      <c r="F1073" s="29">
        <v>45166</v>
      </c>
      <c r="G1073" s="2">
        <v>2443.75</v>
      </c>
      <c r="H1073" s="2">
        <f t="shared" si="32"/>
        <v>-9.9662110411048704E-3</v>
      </c>
      <c r="I1073" s="2">
        <v>19306.050781000002</v>
      </c>
      <c r="J1073" s="2">
        <f t="shared" si="33"/>
        <v>2.0891942389280123E-3</v>
      </c>
    </row>
    <row r="1074" spans="6:10" x14ac:dyDescent="0.3">
      <c r="F1074" s="29">
        <v>45167</v>
      </c>
      <c r="G1074" s="2">
        <v>2420.3500979999999</v>
      </c>
      <c r="H1074" s="2">
        <f t="shared" si="32"/>
        <v>-9.5754074680307368E-3</v>
      </c>
      <c r="I1074" s="2">
        <v>19342.650390999999</v>
      </c>
      <c r="J1074" s="2">
        <f t="shared" si="33"/>
        <v>1.8957585067587667E-3</v>
      </c>
    </row>
    <row r="1075" spans="6:10" x14ac:dyDescent="0.3">
      <c r="F1075" s="29">
        <v>45168</v>
      </c>
      <c r="G1075" s="2">
        <v>2418.0500489999999</v>
      </c>
      <c r="H1075" s="2">
        <f t="shared" si="32"/>
        <v>-9.5029599308816377E-4</v>
      </c>
      <c r="I1075" s="2">
        <v>19347.449218999998</v>
      </c>
      <c r="J1075" s="2">
        <f t="shared" si="33"/>
        <v>2.4809567990909402E-4</v>
      </c>
    </row>
    <row r="1076" spans="6:10" x14ac:dyDescent="0.3">
      <c r="F1076" s="29">
        <v>45169</v>
      </c>
      <c r="G1076" s="2">
        <v>2407</v>
      </c>
      <c r="H1076" s="2">
        <f t="shared" si="32"/>
        <v>-4.5698181493678191E-3</v>
      </c>
      <c r="I1076" s="2">
        <v>19253.800781000002</v>
      </c>
      <c r="J1076" s="2">
        <f t="shared" si="33"/>
        <v>-4.8403506291687217E-3</v>
      </c>
    </row>
    <row r="1077" spans="6:10" x14ac:dyDescent="0.3">
      <c r="F1077" s="29">
        <v>45170</v>
      </c>
      <c r="G1077" s="2">
        <v>2412.6499020000001</v>
      </c>
      <c r="H1077" s="2">
        <f t="shared" si="32"/>
        <v>2.3472796011633199E-3</v>
      </c>
      <c r="I1077" s="2">
        <v>19435.300781000002</v>
      </c>
      <c r="J1077" s="2">
        <f t="shared" si="33"/>
        <v>9.4267101890400506E-3</v>
      </c>
    </row>
    <row r="1078" spans="6:10" x14ac:dyDescent="0.3">
      <c r="F1078" s="29">
        <v>45173</v>
      </c>
      <c r="G1078" s="2">
        <v>2410.6999510000001</v>
      </c>
      <c r="H1078" s="2">
        <f t="shared" si="32"/>
        <v>-8.0821962539347962E-4</v>
      </c>
      <c r="I1078" s="2">
        <v>19528.800781000002</v>
      </c>
      <c r="J1078" s="2">
        <f t="shared" si="33"/>
        <v>4.8108337017045725E-3</v>
      </c>
    </row>
    <row r="1079" spans="6:10" x14ac:dyDescent="0.3">
      <c r="F1079" s="29">
        <v>45174</v>
      </c>
      <c r="G1079" s="2">
        <v>2423.6000979999999</v>
      </c>
      <c r="H1079" s="2">
        <f t="shared" si="32"/>
        <v>5.3512039084949699E-3</v>
      </c>
      <c r="I1079" s="2">
        <v>19574.900390999999</v>
      </c>
      <c r="J1079" s="2">
        <f t="shared" si="33"/>
        <v>2.3605960507748539E-3</v>
      </c>
    </row>
    <row r="1080" spans="6:10" x14ac:dyDescent="0.3">
      <c r="F1080" s="29">
        <v>45175</v>
      </c>
      <c r="G1080" s="2">
        <v>2428.6999510000001</v>
      </c>
      <c r="H1080" s="2">
        <f t="shared" si="32"/>
        <v>2.1042469028651469E-3</v>
      </c>
      <c r="I1080" s="2">
        <v>19611.050781000002</v>
      </c>
      <c r="J1080" s="2">
        <f t="shared" si="33"/>
        <v>1.8467726158455178E-3</v>
      </c>
    </row>
    <row r="1081" spans="6:10" x14ac:dyDescent="0.3">
      <c r="F1081" s="29">
        <v>45176</v>
      </c>
      <c r="G1081" s="2">
        <v>2432</v>
      </c>
      <c r="H1081" s="2">
        <f t="shared" si="32"/>
        <v>1.3587717983199912E-3</v>
      </c>
      <c r="I1081" s="2">
        <v>19727.050781000002</v>
      </c>
      <c r="J1081" s="2">
        <f t="shared" si="33"/>
        <v>5.9150323608557279E-3</v>
      </c>
    </row>
    <row r="1082" spans="6:10" x14ac:dyDescent="0.3">
      <c r="F1082" s="29">
        <v>45177</v>
      </c>
      <c r="G1082" s="2">
        <v>2448.1999510000001</v>
      </c>
      <c r="H1082" s="2">
        <f t="shared" si="32"/>
        <v>6.6611640625000232E-3</v>
      </c>
      <c r="I1082" s="2">
        <v>19819.949218999998</v>
      </c>
      <c r="J1082" s="2">
        <f t="shared" si="33"/>
        <v>4.7091903919804952E-3</v>
      </c>
    </row>
    <row r="1083" spans="6:10" x14ac:dyDescent="0.3">
      <c r="F1083" s="29">
        <v>45180</v>
      </c>
      <c r="G1083" s="2">
        <v>2474.6000979999999</v>
      </c>
      <c r="H1083" s="2">
        <f t="shared" si="32"/>
        <v>1.0783492986026872E-2</v>
      </c>
      <c r="I1083" s="2">
        <v>19996.349609000001</v>
      </c>
      <c r="J1083" s="2">
        <f t="shared" si="33"/>
        <v>8.9001433884048405E-3</v>
      </c>
    </row>
    <row r="1084" spans="6:10" x14ac:dyDescent="0.3">
      <c r="F1084" s="29">
        <v>45181</v>
      </c>
      <c r="G1084" s="2">
        <v>2438.8500979999999</v>
      </c>
      <c r="H1084" s="2">
        <f t="shared" si="32"/>
        <v>-1.4446778705332453E-2</v>
      </c>
      <c r="I1084" s="2">
        <v>19993.199218999998</v>
      </c>
      <c r="J1084" s="2">
        <f t="shared" si="33"/>
        <v>-1.5754825563684796E-4</v>
      </c>
    </row>
    <row r="1085" spans="6:10" x14ac:dyDescent="0.3">
      <c r="F1085" s="29">
        <v>45182</v>
      </c>
      <c r="G1085" s="2">
        <v>2451.0500489999999</v>
      </c>
      <c r="H1085" s="2">
        <f t="shared" si="32"/>
        <v>5.0023373761285007E-3</v>
      </c>
      <c r="I1085" s="2">
        <v>20070</v>
      </c>
      <c r="J1085" s="2">
        <f t="shared" si="33"/>
        <v>3.8413452573921327E-3</v>
      </c>
    </row>
    <row r="1086" spans="6:10" x14ac:dyDescent="0.3">
      <c r="F1086" s="29">
        <v>45183</v>
      </c>
      <c r="G1086" s="2">
        <v>2453.3000489999999</v>
      </c>
      <c r="H1086" s="2">
        <f t="shared" si="32"/>
        <v>9.1797391118878782E-4</v>
      </c>
      <c r="I1086" s="2">
        <v>20103.099609000001</v>
      </c>
      <c r="J1086" s="2">
        <f t="shared" si="33"/>
        <v>1.649208221225749E-3</v>
      </c>
    </row>
    <row r="1087" spans="6:10" x14ac:dyDescent="0.3">
      <c r="F1087" s="29">
        <v>45184</v>
      </c>
      <c r="G1087" s="2">
        <v>2457.8500979999999</v>
      </c>
      <c r="H1087" s="2">
        <f t="shared" si="32"/>
        <v>1.8546647002492048E-3</v>
      </c>
      <c r="I1087" s="2">
        <v>20192.349609000001</v>
      </c>
      <c r="J1087" s="2">
        <f t="shared" si="33"/>
        <v>4.4396138772571907E-3</v>
      </c>
    </row>
    <row r="1088" spans="6:10" x14ac:dyDescent="0.3">
      <c r="F1088" s="29">
        <v>45187</v>
      </c>
      <c r="G1088" s="2">
        <v>2436.4499510000001</v>
      </c>
      <c r="H1088" s="2">
        <f t="shared" si="32"/>
        <v>-8.7068560517232305E-3</v>
      </c>
      <c r="I1088" s="2">
        <v>20133.300781000002</v>
      </c>
      <c r="J1088" s="2">
        <f t="shared" si="33"/>
        <v>-2.924316839962012E-3</v>
      </c>
    </row>
    <row r="1089" spans="6:10" x14ac:dyDescent="0.3">
      <c r="F1089" s="29">
        <v>45189</v>
      </c>
      <c r="G1089" s="2">
        <v>2382.1499020000001</v>
      </c>
      <c r="H1089" s="2">
        <f t="shared" si="32"/>
        <v>-2.228654398491272E-2</v>
      </c>
      <c r="I1089" s="2">
        <v>19901.400390999999</v>
      </c>
      <c r="J1089" s="2">
        <f t="shared" si="33"/>
        <v>-1.1518249914532109E-2</v>
      </c>
    </row>
    <row r="1090" spans="6:10" x14ac:dyDescent="0.3">
      <c r="F1090" s="29">
        <v>45190</v>
      </c>
      <c r="G1090" s="2">
        <v>2364.8000489999999</v>
      </c>
      <c r="H1090" s="2">
        <f t="shared" si="32"/>
        <v>-7.2832750724182455E-3</v>
      </c>
      <c r="I1090" s="2">
        <v>19742.349609000001</v>
      </c>
      <c r="J1090" s="2">
        <f t="shared" si="33"/>
        <v>-7.9919392040333961E-3</v>
      </c>
    </row>
    <row r="1091" spans="6:10" x14ac:dyDescent="0.3">
      <c r="F1091" s="29">
        <v>45191</v>
      </c>
      <c r="G1091" s="2">
        <v>2354.9499510000001</v>
      </c>
      <c r="H1091" s="2">
        <f t="shared" si="32"/>
        <v>-4.1652984590241308E-3</v>
      </c>
      <c r="I1091" s="2">
        <v>19674.25</v>
      </c>
      <c r="J1091" s="2">
        <f t="shared" si="33"/>
        <v>-3.4494176401858481E-3</v>
      </c>
    </row>
    <row r="1092" spans="6:10" x14ac:dyDescent="0.3">
      <c r="F1092" s="29">
        <v>45194</v>
      </c>
      <c r="G1092" s="2">
        <v>2340.4499510000001</v>
      </c>
      <c r="H1092" s="2">
        <f t="shared" ref="H1092:H1155" si="34">(G1092-G1091)/G1091</f>
        <v>-6.1572433816874774E-3</v>
      </c>
      <c r="I1092" s="2">
        <v>19674.550781000002</v>
      </c>
      <c r="J1092" s="2">
        <f t="shared" ref="J1092:J1155" si="35">(I1092-I1091)/I1091</f>
        <v>1.528805418258558E-5</v>
      </c>
    </row>
    <row r="1093" spans="6:10" x14ac:dyDescent="0.3">
      <c r="F1093" s="29">
        <v>45195</v>
      </c>
      <c r="G1093" s="2">
        <v>2342.5</v>
      </c>
      <c r="H1093" s="2">
        <f t="shared" si="34"/>
        <v>8.7592088825656095E-4</v>
      </c>
      <c r="I1093" s="2">
        <v>19664.699218999998</v>
      </c>
      <c r="J1093" s="2">
        <f t="shared" si="35"/>
        <v>-5.0072614666848026E-4</v>
      </c>
    </row>
    <row r="1094" spans="6:10" x14ac:dyDescent="0.3">
      <c r="F1094" s="29">
        <v>45196</v>
      </c>
      <c r="G1094" s="2">
        <v>2368.8999020000001</v>
      </c>
      <c r="H1094" s="2">
        <f t="shared" si="34"/>
        <v>1.1269968836712961E-2</v>
      </c>
      <c r="I1094" s="2">
        <v>19716.449218999998</v>
      </c>
      <c r="J1094" s="2">
        <f t="shared" si="35"/>
        <v>2.631619198629758E-3</v>
      </c>
    </row>
    <row r="1095" spans="6:10" x14ac:dyDescent="0.3">
      <c r="F1095" s="29">
        <v>45197</v>
      </c>
      <c r="G1095" s="2">
        <v>2334.1000979999999</v>
      </c>
      <c r="H1095" s="2">
        <f t="shared" si="34"/>
        <v>-1.4690280484464396E-2</v>
      </c>
      <c r="I1095" s="2">
        <v>19523.550781000002</v>
      </c>
      <c r="J1095" s="2">
        <f t="shared" si="35"/>
        <v>-9.783629692009025E-3</v>
      </c>
    </row>
    <row r="1096" spans="6:10" x14ac:dyDescent="0.3">
      <c r="F1096" s="29">
        <v>45198</v>
      </c>
      <c r="G1096" s="2">
        <v>2345</v>
      </c>
      <c r="H1096" s="2">
        <f t="shared" si="34"/>
        <v>4.6698519953535054E-3</v>
      </c>
      <c r="I1096" s="2">
        <v>19638.300781000002</v>
      </c>
      <c r="J1096" s="2">
        <f t="shared" si="35"/>
        <v>5.8775169172440092E-3</v>
      </c>
    </row>
    <row r="1097" spans="6:10" x14ac:dyDescent="0.3">
      <c r="F1097" s="29">
        <v>45202</v>
      </c>
      <c r="G1097" s="2">
        <v>2318.1499020000001</v>
      </c>
      <c r="H1097" s="2">
        <f t="shared" si="34"/>
        <v>-1.1449935181236626E-2</v>
      </c>
      <c r="I1097" s="2">
        <v>19528.75</v>
      </c>
      <c r="J1097" s="2">
        <f t="shared" si="35"/>
        <v>-5.5784246418097332E-3</v>
      </c>
    </row>
    <row r="1098" spans="6:10" x14ac:dyDescent="0.3">
      <c r="F1098" s="29">
        <v>45203</v>
      </c>
      <c r="G1098" s="2">
        <v>2314.1499020000001</v>
      </c>
      <c r="H1098" s="2">
        <f t="shared" si="34"/>
        <v>-1.7255139525485267E-3</v>
      </c>
      <c r="I1098" s="2">
        <v>19436.099609000001</v>
      </c>
      <c r="J1098" s="2">
        <f t="shared" si="35"/>
        <v>-4.7443072905331484E-3</v>
      </c>
    </row>
    <row r="1099" spans="6:10" x14ac:dyDescent="0.3">
      <c r="F1099" s="29">
        <v>45204</v>
      </c>
      <c r="G1099" s="2">
        <v>2314.1000979999999</v>
      </c>
      <c r="H1099" s="2">
        <f t="shared" si="34"/>
        <v>-2.152150988887063E-5</v>
      </c>
      <c r="I1099" s="2">
        <v>19545.75</v>
      </c>
      <c r="J1099" s="2">
        <f t="shared" si="35"/>
        <v>5.6415841246885232E-3</v>
      </c>
    </row>
    <row r="1100" spans="6:10" x14ac:dyDescent="0.3">
      <c r="F1100" s="29">
        <v>45205</v>
      </c>
      <c r="G1100" s="2">
        <v>2318</v>
      </c>
      <c r="H1100" s="2">
        <f t="shared" si="34"/>
        <v>1.6852780065005257E-3</v>
      </c>
      <c r="I1100" s="2">
        <v>19653.5</v>
      </c>
      <c r="J1100" s="2">
        <f t="shared" si="35"/>
        <v>5.512707366051443E-3</v>
      </c>
    </row>
    <row r="1101" spans="6:10" x14ac:dyDescent="0.3">
      <c r="F1101" s="29">
        <v>45208</v>
      </c>
      <c r="G1101" s="2">
        <v>2298.25</v>
      </c>
      <c r="H1101" s="2">
        <f t="shared" si="34"/>
        <v>-8.5202761000862815E-3</v>
      </c>
      <c r="I1101" s="2">
        <v>19512.349609000001</v>
      </c>
      <c r="J1101" s="2">
        <f t="shared" si="35"/>
        <v>-7.1819467779275555E-3</v>
      </c>
    </row>
    <row r="1102" spans="6:10" x14ac:dyDescent="0.3">
      <c r="F1102" s="29">
        <v>45209</v>
      </c>
      <c r="G1102" s="2">
        <v>2308.3999020000001</v>
      </c>
      <c r="H1102" s="2">
        <f t="shared" si="34"/>
        <v>4.416361144349009E-3</v>
      </c>
      <c r="I1102" s="2">
        <v>19689.849609000001</v>
      </c>
      <c r="J1102" s="2">
        <f t="shared" si="35"/>
        <v>9.0968029764149343E-3</v>
      </c>
    </row>
    <row r="1103" spans="6:10" x14ac:dyDescent="0.3">
      <c r="F1103" s="29">
        <v>45210</v>
      </c>
      <c r="G1103" s="2">
        <v>2345.0500489999999</v>
      </c>
      <c r="H1103" s="2">
        <f t="shared" si="34"/>
        <v>1.5876862136515475E-2</v>
      </c>
      <c r="I1103" s="2">
        <v>19811.349609000001</v>
      </c>
      <c r="J1103" s="2">
        <f t="shared" si="35"/>
        <v>6.1706921288247809E-3</v>
      </c>
    </row>
    <row r="1104" spans="6:10" x14ac:dyDescent="0.3">
      <c r="F1104" s="29">
        <v>45211</v>
      </c>
      <c r="G1104" s="2">
        <v>2349.3999020000001</v>
      </c>
      <c r="H1104" s="2">
        <f t="shared" si="34"/>
        <v>1.854908385369035E-3</v>
      </c>
      <c r="I1104" s="2">
        <v>19794</v>
      </c>
      <c r="J1104" s="2">
        <f t="shared" si="35"/>
        <v>-8.7574089309489108E-4</v>
      </c>
    </row>
    <row r="1105" spans="6:10" x14ac:dyDescent="0.3">
      <c r="F1105" s="29">
        <v>45212</v>
      </c>
      <c r="G1105" s="2">
        <v>2349.3000489999999</v>
      </c>
      <c r="H1105" s="2">
        <f t="shared" si="34"/>
        <v>-4.2501491514987943E-5</v>
      </c>
      <c r="I1105" s="2">
        <v>19751.050781000002</v>
      </c>
      <c r="J1105" s="2">
        <f t="shared" si="35"/>
        <v>-2.1698099929270622E-3</v>
      </c>
    </row>
    <row r="1106" spans="6:10" x14ac:dyDescent="0.3">
      <c r="F1106" s="29">
        <v>45215</v>
      </c>
      <c r="G1106" s="2">
        <v>2344.0500489999999</v>
      </c>
      <c r="H1106" s="2">
        <f t="shared" si="34"/>
        <v>-2.2347081643465288E-3</v>
      </c>
      <c r="I1106" s="2">
        <v>19731.75</v>
      </c>
      <c r="J1106" s="2">
        <f t="shared" si="35"/>
        <v>-9.7720274298360795E-4</v>
      </c>
    </row>
    <row r="1107" spans="6:10" x14ac:dyDescent="0.3">
      <c r="F1107" s="29">
        <v>45216</v>
      </c>
      <c r="G1107" s="2">
        <v>2355.25</v>
      </c>
      <c r="H1107" s="2">
        <f t="shared" si="34"/>
        <v>4.7780340717460748E-3</v>
      </c>
      <c r="I1107" s="2">
        <v>19811.5</v>
      </c>
      <c r="J1107" s="2">
        <f t="shared" si="35"/>
        <v>4.0417094276990126E-3</v>
      </c>
    </row>
    <row r="1108" spans="6:10" x14ac:dyDescent="0.3">
      <c r="F1108" s="29">
        <v>45217</v>
      </c>
      <c r="G1108" s="2">
        <v>2324</v>
      </c>
      <c r="H1108" s="2">
        <f t="shared" si="34"/>
        <v>-1.3268230548774015E-2</v>
      </c>
      <c r="I1108" s="2">
        <v>19671.099609000001</v>
      </c>
      <c r="J1108" s="2">
        <f t="shared" si="35"/>
        <v>-7.0868127602654631E-3</v>
      </c>
    </row>
    <row r="1109" spans="6:10" x14ac:dyDescent="0.3">
      <c r="F1109" s="29">
        <v>45218</v>
      </c>
      <c r="G1109" s="2">
        <v>2306.1499020000001</v>
      </c>
      <c r="H1109" s="2">
        <f t="shared" si="34"/>
        <v>-7.6807650602409164E-3</v>
      </c>
      <c r="I1109" s="2">
        <v>19624.699218999998</v>
      </c>
      <c r="J1109" s="2">
        <f t="shared" si="35"/>
        <v>-2.3588101795170222E-3</v>
      </c>
    </row>
    <row r="1110" spans="6:10" x14ac:dyDescent="0.3">
      <c r="F1110" s="29">
        <v>45219</v>
      </c>
      <c r="G1110" s="2">
        <v>2299.1000979999999</v>
      </c>
      <c r="H1110" s="2">
        <f t="shared" si="34"/>
        <v>-3.0569582635917576E-3</v>
      </c>
      <c r="I1110" s="2">
        <v>19542.650390999999</v>
      </c>
      <c r="J1110" s="2">
        <f t="shared" si="35"/>
        <v>-4.1808960781708204E-3</v>
      </c>
    </row>
    <row r="1111" spans="6:10" x14ac:dyDescent="0.3">
      <c r="F1111" s="29">
        <v>45222</v>
      </c>
      <c r="G1111" s="2">
        <v>2263.1999510000001</v>
      </c>
      <c r="H1111" s="2">
        <f t="shared" si="34"/>
        <v>-1.5614869066044394E-2</v>
      </c>
      <c r="I1111" s="2">
        <v>19281.75</v>
      </c>
      <c r="J1111" s="2">
        <f t="shared" si="35"/>
        <v>-1.3350307444488287E-2</v>
      </c>
    </row>
    <row r="1112" spans="6:10" x14ac:dyDescent="0.3">
      <c r="F1112" s="29">
        <v>45224</v>
      </c>
      <c r="G1112" s="2">
        <v>2257.9499510000001</v>
      </c>
      <c r="H1112" s="2">
        <f t="shared" si="34"/>
        <v>-2.3197243344231584E-3</v>
      </c>
      <c r="I1112" s="2">
        <v>19122.150390999999</v>
      </c>
      <c r="J1112" s="2">
        <f t="shared" si="35"/>
        <v>-8.277236713472625E-3</v>
      </c>
    </row>
    <row r="1113" spans="6:10" x14ac:dyDescent="0.3">
      <c r="F1113" s="29">
        <v>45225</v>
      </c>
      <c r="G1113" s="2">
        <v>2226.5</v>
      </c>
      <c r="H1113" s="2">
        <f t="shared" si="34"/>
        <v>-1.3928542121171247E-2</v>
      </c>
      <c r="I1113" s="2">
        <v>18857.25</v>
      </c>
      <c r="J1113" s="2">
        <f t="shared" si="35"/>
        <v>-1.3853064931686596E-2</v>
      </c>
    </row>
    <row r="1114" spans="6:10" x14ac:dyDescent="0.3">
      <c r="F1114" s="29">
        <v>45226</v>
      </c>
      <c r="G1114" s="2">
        <v>2265.8000489999999</v>
      </c>
      <c r="H1114" s="2">
        <f t="shared" si="34"/>
        <v>1.7651043790702873E-2</v>
      </c>
      <c r="I1114" s="2">
        <v>19047.25</v>
      </c>
      <c r="J1114" s="2">
        <f t="shared" si="35"/>
        <v>1.007570032746026E-2</v>
      </c>
    </row>
    <row r="1115" spans="6:10" x14ac:dyDescent="0.3">
      <c r="F1115" s="29">
        <v>45229</v>
      </c>
      <c r="G1115" s="2">
        <v>2312.5</v>
      </c>
      <c r="H1115" s="2">
        <f t="shared" si="34"/>
        <v>2.0610799713156887E-2</v>
      </c>
      <c r="I1115" s="2">
        <v>19140.900390999999</v>
      </c>
      <c r="J1115" s="2">
        <f t="shared" si="35"/>
        <v>4.9167407893527526E-3</v>
      </c>
    </row>
    <row r="1116" spans="6:10" x14ac:dyDescent="0.3">
      <c r="F1116" s="29">
        <v>45230</v>
      </c>
      <c r="G1116" s="2">
        <v>2287.8999020000001</v>
      </c>
      <c r="H1116" s="2">
        <f t="shared" si="34"/>
        <v>-1.0637880216216169E-2</v>
      </c>
      <c r="I1116" s="2">
        <v>19079.599609000001</v>
      </c>
      <c r="J1116" s="2">
        <f t="shared" si="35"/>
        <v>-3.2026070220198158E-3</v>
      </c>
    </row>
    <row r="1117" spans="6:10" x14ac:dyDescent="0.3">
      <c r="F1117" s="29">
        <v>45231</v>
      </c>
      <c r="G1117" s="2">
        <v>2297.3999020000001</v>
      </c>
      <c r="H1117" s="2">
        <f t="shared" si="34"/>
        <v>4.1522795606990671E-3</v>
      </c>
      <c r="I1117" s="2">
        <v>18989.150390999999</v>
      </c>
      <c r="J1117" s="2">
        <f t="shared" si="35"/>
        <v>-4.7406245337211347E-3</v>
      </c>
    </row>
    <row r="1118" spans="6:10" x14ac:dyDescent="0.3">
      <c r="F1118" s="29">
        <v>45232</v>
      </c>
      <c r="G1118" s="2">
        <v>2320.1999510000001</v>
      </c>
      <c r="H1118" s="2">
        <f t="shared" si="34"/>
        <v>9.9242839612517508E-3</v>
      </c>
      <c r="I1118" s="2">
        <v>19133.25</v>
      </c>
      <c r="J1118" s="2">
        <f t="shared" si="35"/>
        <v>7.5885232373691398E-3</v>
      </c>
    </row>
    <row r="1119" spans="6:10" x14ac:dyDescent="0.3">
      <c r="F1119" s="29">
        <v>45233</v>
      </c>
      <c r="G1119" s="2">
        <v>2319.6999510000001</v>
      </c>
      <c r="H1119" s="2">
        <f t="shared" si="34"/>
        <v>-2.1549866845937192E-4</v>
      </c>
      <c r="I1119" s="2">
        <v>19230.599609000001</v>
      </c>
      <c r="J1119" s="2">
        <f t="shared" si="35"/>
        <v>5.0879808187318295E-3</v>
      </c>
    </row>
    <row r="1120" spans="6:10" x14ac:dyDescent="0.3">
      <c r="F1120" s="29">
        <v>45236</v>
      </c>
      <c r="G1120" s="2">
        <v>2339</v>
      </c>
      <c r="H1120" s="2">
        <f t="shared" si="34"/>
        <v>8.3200626838311059E-3</v>
      </c>
      <c r="I1120" s="2">
        <v>19411.75</v>
      </c>
      <c r="J1120" s="2">
        <f t="shared" si="35"/>
        <v>9.4199034186755199E-3</v>
      </c>
    </row>
    <row r="1121" spans="6:10" x14ac:dyDescent="0.3">
      <c r="F1121" s="29">
        <v>45237</v>
      </c>
      <c r="G1121" s="2">
        <v>2323.8000489999999</v>
      </c>
      <c r="H1121" s="2">
        <f t="shared" si="34"/>
        <v>-6.4984826849081041E-3</v>
      </c>
      <c r="I1121" s="2">
        <v>19406.699218999998</v>
      </c>
      <c r="J1121" s="2">
        <f t="shared" si="35"/>
        <v>-2.6019194560004814E-4</v>
      </c>
    </row>
    <row r="1122" spans="6:10" x14ac:dyDescent="0.3">
      <c r="F1122" s="29">
        <v>45238</v>
      </c>
      <c r="G1122" s="2">
        <v>2335.8999020000001</v>
      </c>
      <c r="H1122" s="2">
        <f t="shared" si="34"/>
        <v>5.2069251849818539E-3</v>
      </c>
      <c r="I1122" s="2">
        <v>19443.5</v>
      </c>
      <c r="J1122" s="2">
        <f t="shared" si="35"/>
        <v>1.8962926453753753E-3</v>
      </c>
    </row>
    <row r="1123" spans="6:10" x14ac:dyDescent="0.3">
      <c r="F1123" s="29">
        <v>45239</v>
      </c>
      <c r="G1123" s="2">
        <v>2310.5500489999999</v>
      </c>
      <c r="H1123" s="2">
        <f t="shared" si="34"/>
        <v>-1.0852285655860336E-2</v>
      </c>
      <c r="I1123" s="2">
        <v>19395.300781000002</v>
      </c>
      <c r="J1123" s="2">
        <f t="shared" si="35"/>
        <v>-2.4789373826727833E-3</v>
      </c>
    </row>
    <row r="1124" spans="6:10" x14ac:dyDescent="0.3">
      <c r="F1124" s="29">
        <v>45240</v>
      </c>
      <c r="G1124" s="2">
        <v>2314.8999020000001</v>
      </c>
      <c r="H1124" s="2">
        <f t="shared" si="34"/>
        <v>1.8826049675412882E-3</v>
      </c>
      <c r="I1124" s="2">
        <v>19425.349609000001</v>
      </c>
      <c r="J1124" s="2">
        <f t="shared" si="35"/>
        <v>1.5492839394084283E-3</v>
      </c>
    </row>
    <row r="1125" spans="6:10" x14ac:dyDescent="0.3">
      <c r="F1125" s="29">
        <v>45243</v>
      </c>
      <c r="G1125" s="2">
        <v>2314.6000979999999</v>
      </c>
      <c r="H1125" s="2">
        <f t="shared" si="34"/>
        <v>-1.295105674941715E-4</v>
      </c>
      <c r="I1125" s="2">
        <v>19443.550781000002</v>
      </c>
      <c r="J1125" s="2">
        <f t="shared" si="35"/>
        <v>9.3698040788764631E-4</v>
      </c>
    </row>
    <row r="1126" spans="6:10" x14ac:dyDescent="0.3">
      <c r="F1126" s="29">
        <v>45245</v>
      </c>
      <c r="G1126" s="2">
        <v>2356.4499510000001</v>
      </c>
      <c r="H1126" s="2">
        <f t="shared" si="34"/>
        <v>1.8080813630035615E-2</v>
      </c>
      <c r="I1126" s="2">
        <v>19675.449218999998</v>
      </c>
      <c r="J1126" s="2">
        <f t="shared" si="35"/>
        <v>1.1926753534472975E-2</v>
      </c>
    </row>
    <row r="1127" spans="6:10" x14ac:dyDescent="0.3">
      <c r="F1127" s="29">
        <v>45246</v>
      </c>
      <c r="G1127" s="2">
        <v>2360.6999510000001</v>
      </c>
      <c r="H1127" s="2">
        <f t="shared" si="34"/>
        <v>1.8035604779963348E-3</v>
      </c>
      <c r="I1127" s="2">
        <v>19765.199218999998</v>
      </c>
      <c r="J1127" s="2">
        <f t="shared" si="35"/>
        <v>4.5615222809414222E-3</v>
      </c>
    </row>
    <row r="1128" spans="6:10" x14ac:dyDescent="0.3">
      <c r="F1128" s="29">
        <v>45247</v>
      </c>
      <c r="G1128" s="2">
        <v>2355.5500489999999</v>
      </c>
      <c r="H1128" s="2">
        <f t="shared" si="34"/>
        <v>-2.1815148502115213E-3</v>
      </c>
      <c r="I1128" s="2">
        <v>19731.800781000002</v>
      </c>
      <c r="J1128" s="2">
        <f t="shared" si="35"/>
        <v>-1.6897597453958925E-3</v>
      </c>
    </row>
    <row r="1129" spans="6:10" x14ac:dyDescent="0.3">
      <c r="F1129" s="29">
        <v>45250</v>
      </c>
      <c r="G1129" s="2">
        <v>2349.3500979999999</v>
      </c>
      <c r="H1129" s="2">
        <f t="shared" si="34"/>
        <v>-2.6320608227501326E-3</v>
      </c>
      <c r="I1129" s="2">
        <v>19694</v>
      </c>
      <c r="J1129" s="2">
        <f t="shared" si="35"/>
        <v>-1.9157288997363373E-3</v>
      </c>
    </row>
    <row r="1130" spans="6:10" x14ac:dyDescent="0.3">
      <c r="F1130" s="29">
        <v>45251</v>
      </c>
      <c r="G1130" s="2">
        <v>2378.8999020000001</v>
      </c>
      <c r="H1130" s="2">
        <f t="shared" si="34"/>
        <v>1.2577863139749137E-2</v>
      </c>
      <c r="I1130" s="2">
        <v>19783.400390999999</v>
      </c>
      <c r="J1130" s="2">
        <f t="shared" si="35"/>
        <v>4.53947349446528E-3</v>
      </c>
    </row>
    <row r="1131" spans="6:10" x14ac:dyDescent="0.3">
      <c r="F1131" s="29">
        <v>45252</v>
      </c>
      <c r="G1131" s="2">
        <v>2388.1999510000001</v>
      </c>
      <c r="H1131" s="2">
        <f t="shared" si="34"/>
        <v>3.9093906356384156E-3</v>
      </c>
      <c r="I1131" s="2">
        <v>19811.849609000001</v>
      </c>
      <c r="J1131" s="2">
        <f t="shared" si="35"/>
        <v>1.4380347886475513E-3</v>
      </c>
    </row>
    <row r="1132" spans="6:10" x14ac:dyDescent="0.3">
      <c r="F1132" s="29">
        <v>45253</v>
      </c>
      <c r="G1132" s="2">
        <v>2395.5</v>
      </c>
      <c r="H1132" s="2">
        <f t="shared" si="34"/>
        <v>3.056715999405003E-3</v>
      </c>
      <c r="I1132" s="2">
        <v>19802</v>
      </c>
      <c r="J1132" s="2">
        <f t="shared" si="35"/>
        <v>-4.9715746860537263E-4</v>
      </c>
    </row>
    <row r="1133" spans="6:10" x14ac:dyDescent="0.3">
      <c r="F1133" s="29">
        <v>45254</v>
      </c>
      <c r="G1133" s="2">
        <v>2393.8999020000001</v>
      </c>
      <c r="H1133" s="2">
        <f t="shared" si="34"/>
        <v>-6.6795992485906453E-4</v>
      </c>
      <c r="I1133" s="2">
        <v>19794.699218999998</v>
      </c>
      <c r="J1133" s="2">
        <f t="shared" si="35"/>
        <v>-3.686890718110158E-4</v>
      </c>
    </row>
    <row r="1134" spans="6:10" x14ac:dyDescent="0.3">
      <c r="F1134" s="29">
        <v>45258</v>
      </c>
      <c r="G1134" s="2">
        <v>2394.3999020000001</v>
      </c>
      <c r="H1134" s="2">
        <f t="shared" si="34"/>
        <v>2.088642050497899E-4</v>
      </c>
      <c r="I1134" s="2">
        <v>19889.699218999998</v>
      </c>
      <c r="J1134" s="2">
        <f t="shared" si="35"/>
        <v>4.7992646389298996E-3</v>
      </c>
    </row>
    <row r="1135" spans="6:10" x14ac:dyDescent="0.3">
      <c r="F1135" s="29">
        <v>45259</v>
      </c>
      <c r="G1135" s="2">
        <v>2400.6999510000001</v>
      </c>
      <c r="H1135" s="2">
        <f t="shared" si="34"/>
        <v>2.6311598971991371E-3</v>
      </c>
      <c r="I1135" s="2">
        <v>20096.599609000001</v>
      </c>
      <c r="J1135" s="2">
        <f t="shared" si="35"/>
        <v>1.0402389082000654E-2</v>
      </c>
    </row>
    <row r="1136" spans="6:10" x14ac:dyDescent="0.3">
      <c r="F1136" s="29">
        <v>45260</v>
      </c>
      <c r="G1136" s="2">
        <v>2377.4499510000001</v>
      </c>
      <c r="H1136" s="2">
        <f t="shared" si="34"/>
        <v>-9.6846755007077515E-3</v>
      </c>
      <c r="I1136" s="2">
        <v>20133.150390999999</v>
      </c>
      <c r="J1136" s="2">
        <f t="shared" si="35"/>
        <v>1.8187545510748814E-3</v>
      </c>
    </row>
    <row r="1137" spans="6:10" x14ac:dyDescent="0.3">
      <c r="F1137" s="29">
        <v>45261</v>
      </c>
      <c r="G1137" s="2">
        <v>2394.3000489999999</v>
      </c>
      <c r="H1137" s="2">
        <f t="shared" si="34"/>
        <v>7.0874669697725589E-3</v>
      </c>
      <c r="I1137" s="2">
        <v>20267.900390999999</v>
      </c>
      <c r="J1137" s="2">
        <f t="shared" si="35"/>
        <v>6.6929416103818744E-3</v>
      </c>
    </row>
    <row r="1138" spans="6:10" x14ac:dyDescent="0.3">
      <c r="F1138" s="29">
        <v>45264</v>
      </c>
      <c r="G1138" s="2">
        <v>2420.1999510000001</v>
      </c>
      <c r="H1138" s="2">
        <f t="shared" si="34"/>
        <v>1.0817316739736705E-2</v>
      </c>
      <c r="I1138" s="2">
        <v>20686.800781000002</v>
      </c>
      <c r="J1138" s="2">
        <f t="shared" si="35"/>
        <v>2.0668168972550114E-2</v>
      </c>
    </row>
    <row r="1139" spans="6:10" x14ac:dyDescent="0.3">
      <c r="F1139" s="29">
        <v>45265</v>
      </c>
      <c r="G1139" s="2">
        <v>2437.75</v>
      </c>
      <c r="H1139" s="2">
        <f t="shared" si="34"/>
        <v>7.251487214000007E-3</v>
      </c>
      <c r="I1139" s="2">
        <v>20855.099609000001</v>
      </c>
      <c r="J1139" s="2">
        <f t="shared" si="35"/>
        <v>8.1355657543033325E-3</v>
      </c>
    </row>
    <row r="1140" spans="6:10" x14ac:dyDescent="0.3">
      <c r="F1140" s="29">
        <v>45266</v>
      </c>
      <c r="G1140" s="2">
        <v>2461.1000979999999</v>
      </c>
      <c r="H1140" s="2">
        <f t="shared" si="34"/>
        <v>9.5785449697466472E-3</v>
      </c>
      <c r="I1140" s="2">
        <v>20937.699218999998</v>
      </c>
      <c r="J1140" s="2">
        <f t="shared" si="35"/>
        <v>3.9606432742403056E-3</v>
      </c>
    </row>
    <row r="1141" spans="6:10" x14ac:dyDescent="0.3">
      <c r="F1141" s="29">
        <v>45267</v>
      </c>
      <c r="G1141" s="2">
        <v>2457.0500489999999</v>
      </c>
      <c r="H1141" s="2">
        <f t="shared" si="34"/>
        <v>-1.6456254677699601E-3</v>
      </c>
      <c r="I1141" s="2">
        <v>20901.150390999999</v>
      </c>
      <c r="J1141" s="2">
        <f t="shared" si="35"/>
        <v>-1.7455990564060003E-3</v>
      </c>
    </row>
    <row r="1142" spans="6:10" x14ac:dyDescent="0.3">
      <c r="F1142" s="29">
        <v>45268</v>
      </c>
      <c r="G1142" s="2">
        <v>2455.75</v>
      </c>
      <c r="H1142" s="2">
        <f t="shared" si="34"/>
        <v>-5.2910969417536047E-4</v>
      </c>
      <c r="I1142" s="2">
        <v>20969.400390999999</v>
      </c>
      <c r="J1142" s="2">
        <f t="shared" si="35"/>
        <v>3.2653705046487938E-3</v>
      </c>
    </row>
    <row r="1143" spans="6:10" x14ac:dyDescent="0.3">
      <c r="F1143" s="29">
        <v>45271</v>
      </c>
      <c r="G1143" s="2">
        <v>2459.3500979999999</v>
      </c>
      <c r="H1143" s="2">
        <f t="shared" si="34"/>
        <v>1.465987172961372E-3</v>
      </c>
      <c r="I1143" s="2">
        <v>20997.099609000001</v>
      </c>
      <c r="J1143" s="2">
        <f t="shared" si="35"/>
        <v>1.3209351475729359E-3</v>
      </c>
    </row>
    <row r="1144" spans="6:10" x14ac:dyDescent="0.3">
      <c r="F1144" s="29">
        <v>45272</v>
      </c>
      <c r="G1144" s="2">
        <v>2424.0500489999999</v>
      </c>
      <c r="H1144" s="2">
        <f t="shared" si="34"/>
        <v>-1.4353405409301733E-2</v>
      </c>
      <c r="I1144" s="2">
        <v>20906.400390999999</v>
      </c>
      <c r="J1144" s="2">
        <f t="shared" si="35"/>
        <v>-4.3196069785336015E-3</v>
      </c>
    </row>
    <row r="1145" spans="6:10" x14ac:dyDescent="0.3">
      <c r="F1145" s="29">
        <v>45273</v>
      </c>
      <c r="G1145" s="2">
        <v>2433.9499510000001</v>
      </c>
      <c r="H1145" s="2">
        <f t="shared" si="34"/>
        <v>4.0840336626234864E-3</v>
      </c>
      <c r="I1145" s="2">
        <v>20926.349609000001</v>
      </c>
      <c r="J1145" s="2">
        <f t="shared" si="35"/>
        <v>9.5421582036616444E-4</v>
      </c>
    </row>
    <row r="1146" spans="6:10" x14ac:dyDescent="0.3">
      <c r="F1146" s="29">
        <v>45274</v>
      </c>
      <c r="G1146" s="2">
        <v>2464.1499020000001</v>
      </c>
      <c r="H1146" s="2">
        <f t="shared" si="34"/>
        <v>1.240779457588775E-2</v>
      </c>
      <c r="I1146" s="2">
        <v>21182.699218999998</v>
      </c>
      <c r="J1146" s="2">
        <f t="shared" si="35"/>
        <v>1.225008732004299E-2</v>
      </c>
    </row>
    <row r="1147" spans="6:10" x14ac:dyDescent="0.3">
      <c r="F1147" s="29">
        <v>45275</v>
      </c>
      <c r="G1147" s="2">
        <v>2495.6000979999999</v>
      </c>
      <c r="H1147" s="2">
        <f t="shared" si="34"/>
        <v>1.2763101779836354E-2</v>
      </c>
      <c r="I1147" s="2">
        <v>21456.650390999999</v>
      </c>
      <c r="J1147" s="2">
        <f t="shared" si="35"/>
        <v>1.2932779206640398E-2</v>
      </c>
    </row>
    <row r="1148" spans="6:10" x14ac:dyDescent="0.3">
      <c r="F1148" s="29">
        <v>45278</v>
      </c>
      <c r="G1148" s="2">
        <v>2521</v>
      </c>
      <c r="H1148" s="2">
        <f t="shared" si="34"/>
        <v>1.0177873458314038E-2</v>
      </c>
      <c r="I1148" s="2">
        <v>21418.650390999999</v>
      </c>
      <c r="J1148" s="2">
        <f t="shared" si="35"/>
        <v>-1.7710126840645693E-3</v>
      </c>
    </row>
    <row r="1149" spans="6:10" x14ac:dyDescent="0.3">
      <c r="F1149" s="29">
        <v>45279</v>
      </c>
      <c r="G1149" s="2">
        <v>2558.1000979999999</v>
      </c>
      <c r="H1149" s="2">
        <f t="shared" si="34"/>
        <v>1.4716421261404161E-2</v>
      </c>
      <c r="I1149" s="2">
        <v>21453.099609000001</v>
      </c>
      <c r="J1149" s="2">
        <f t="shared" si="35"/>
        <v>1.6083748215282947E-3</v>
      </c>
    </row>
    <row r="1150" spans="6:10" x14ac:dyDescent="0.3">
      <c r="F1150" s="29">
        <v>45280</v>
      </c>
      <c r="G1150" s="2">
        <v>2527.1499020000001</v>
      </c>
      <c r="H1150" s="2">
        <f t="shared" si="34"/>
        <v>-1.2098899501312549E-2</v>
      </c>
      <c r="I1150" s="2">
        <v>21150.150390999999</v>
      </c>
      <c r="J1150" s="2">
        <f t="shared" si="35"/>
        <v>-1.4121466059520292E-2</v>
      </c>
    </row>
    <row r="1151" spans="6:10" x14ac:dyDescent="0.3">
      <c r="F1151" s="29">
        <v>45281</v>
      </c>
      <c r="G1151" s="2">
        <v>2562.5500489999999</v>
      </c>
      <c r="H1151" s="2">
        <f t="shared" si="34"/>
        <v>1.4007933194617369E-2</v>
      </c>
      <c r="I1151" s="2">
        <v>21255.050781000002</v>
      </c>
      <c r="J1151" s="2">
        <f t="shared" si="35"/>
        <v>4.9597940468849178E-3</v>
      </c>
    </row>
    <row r="1152" spans="6:10" x14ac:dyDescent="0.3">
      <c r="F1152" s="29">
        <v>45282</v>
      </c>
      <c r="G1152" s="2">
        <v>2565.0500489999999</v>
      </c>
      <c r="H1152" s="2">
        <f t="shared" si="34"/>
        <v>9.7559070152623589E-4</v>
      </c>
      <c r="I1152" s="2">
        <v>21349.400390999999</v>
      </c>
      <c r="J1152" s="2">
        <f t="shared" si="35"/>
        <v>4.4389265860675844E-3</v>
      </c>
    </row>
    <row r="1153" spans="6:10" x14ac:dyDescent="0.3">
      <c r="F1153" s="29">
        <v>45286</v>
      </c>
      <c r="G1153" s="2">
        <v>2578.0500489999999</v>
      </c>
      <c r="H1153" s="2">
        <f t="shared" si="34"/>
        <v>5.0681272301365534E-3</v>
      </c>
      <c r="I1153" s="2">
        <v>21441.349609000001</v>
      </c>
      <c r="J1153" s="2">
        <f t="shared" si="35"/>
        <v>4.3068758989017533E-3</v>
      </c>
    </row>
    <row r="1154" spans="6:10" x14ac:dyDescent="0.3">
      <c r="F1154" s="29">
        <v>45287</v>
      </c>
      <c r="G1154" s="2">
        <v>2586.8500979999999</v>
      </c>
      <c r="H1154" s="2">
        <f t="shared" si="34"/>
        <v>3.413451574927103E-3</v>
      </c>
      <c r="I1154" s="2">
        <v>21654.75</v>
      </c>
      <c r="J1154" s="2">
        <f t="shared" si="35"/>
        <v>9.9527499383912123E-3</v>
      </c>
    </row>
    <row r="1155" spans="6:10" x14ac:dyDescent="0.3">
      <c r="F1155" s="29">
        <v>45288</v>
      </c>
      <c r="G1155" s="2">
        <v>2605.5500489999999</v>
      </c>
      <c r="H1155" s="2">
        <f t="shared" si="34"/>
        <v>7.2288498720732815E-3</v>
      </c>
      <c r="I1155" s="2">
        <v>21778.699218999998</v>
      </c>
      <c r="J1155" s="2">
        <f t="shared" si="35"/>
        <v>5.7238813193409418E-3</v>
      </c>
    </row>
    <row r="1156" spans="6:10" x14ac:dyDescent="0.3">
      <c r="F1156" s="29">
        <v>45289</v>
      </c>
      <c r="G1156" s="2">
        <v>2584.9499510000001</v>
      </c>
      <c r="H1156" s="2">
        <f t="shared" ref="H1156:H1219" si="36">(G1156-G1155)/G1155</f>
        <v>-7.9062376897753809E-3</v>
      </c>
      <c r="I1156" s="2">
        <v>21731.400390999999</v>
      </c>
      <c r="J1156" s="2">
        <f t="shared" ref="J1156:J1219" si="37">(I1156-I1155)/I1155</f>
        <v>-2.1717930682809091E-3</v>
      </c>
    </row>
    <row r="1157" spans="6:10" x14ac:dyDescent="0.3">
      <c r="F1157" s="29">
        <v>45292</v>
      </c>
      <c r="G1157" s="2">
        <v>2590.25</v>
      </c>
      <c r="H1157" s="2">
        <f t="shared" si="36"/>
        <v>2.0503487883583955E-3</v>
      </c>
      <c r="I1157" s="2">
        <v>21741.900390999999</v>
      </c>
      <c r="J1157" s="2">
        <f t="shared" si="37"/>
        <v>4.8317180720431377E-4</v>
      </c>
    </row>
    <row r="1158" spans="6:10" x14ac:dyDescent="0.3">
      <c r="F1158" s="29">
        <v>45293</v>
      </c>
      <c r="G1158" s="2">
        <v>2611.6999510000001</v>
      </c>
      <c r="H1158" s="2">
        <f t="shared" si="36"/>
        <v>8.2810350352282812E-3</v>
      </c>
      <c r="I1158" s="2">
        <v>21665.800781000002</v>
      </c>
      <c r="J1158" s="2">
        <f t="shared" si="37"/>
        <v>-3.500136079709882E-3</v>
      </c>
    </row>
    <row r="1159" spans="6:10" x14ac:dyDescent="0.3">
      <c r="F1159" s="29">
        <v>45294</v>
      </c>
      <c r="G1159" s="2">
        <v>2583.3000489999999</v>
      </c>
      <c r="H1159" s="2">
        <f t="shared" si="36"/>
        <v>-1.0874105958889345E-2</v>
      </c>
      <c r="I1159" s="2">
        <v>21517.349609000001</v>
      </c>
      <c r="J1159" s="2">
        <f t="shared" si="37"/>
        <v>-6.851866381518028E-3</v>
      </c>
    </row>
    <row r="1160" spans="6:10" x14ac:dyDescent="0.3">
      <c r="F1160" s="29">
        <v>45295</v>
      </c>
      <c r="G1160" s="2">
        <v>2596.6499020000001</v>
      </c>
      <c r="H1160" s="2">
        <f t="shared" si="36"/>
        <v>5.167751614903549E-3</v>
      </c>
      <c r="I1160" s="2">
        <v>21658.599609000001</v>
      </c>
      <c r="J1160" s="2">
        <f t="shared" si="37"/>
        <v>6.5644701864638463E-3</v>
      </c>
    </row>
    <row r="1161" spans="6:10" x14ac:dyDescent="0.3">
      <c r="F1161" s="29">
        <v>45296</v>
      </c>
      <c r="G1161" s="2">
        <v>2607.6999510000001</v>
      </c>
      <c r="H1161" s="2">
        <f t="shared" si="36"/>
        <v>4.2555020572811681E-3</v>
      </c>
      <c r="I1161" s="2">
        <v>21710.800781000002</v>
      </c>
      <c r="J1161" s="2">
        <f t="shared" si="37"/>
        <v>2.410182234418762E-3</v>
      </c>
    </row>
    <row r="1162" spans="6:10" x14ac:dyDescent="0.3">
      <c r="F1162" s="29">
        <v>45299</v>
      </c>
      <c r="G1162" s="2">
        <v>2587.3500979999999</v>
      </c>
      <c r="H1162" s="2">
        <f t="shared" si="36"/>
        <v>-7.8037555632872605E-3</v>
      </c>
      <c r="I1162" s="2">
        <v>21513</v>
      </c>
      <c r="J1162" s="2">
        <f t="shared" si="37"/>
        <v>-9.1107086742330205E-3</v>
      </c>
    </row>
    <row r="1163" spans="6:10" x14ac:dyDescent="0.3">
      <c r="F1163" s="29">
        <v>45300</v>
      </c>
      <c r="G1163" s="2">
        <v>2580.5</v>
      </c>
      <c r="H1163" s="2">
        <f t="shared" si="36"/>
        <v>-2.6475342495377637E-3</v>
      </c>
      <c r="I1163" s="2">
        <v>21544.849609000001</v>
      </c>
      <c r="J1163" s="2">
        <f t="shared" si="37"/>
        <v>1.4804819876354197E-3</v>
      </c>
    </row>
    <row r="1164" spans="6:10" x14ac:dyDescent="0.3">
      <c r="F1164" s="29">
        <v>45301</v>
      </c>
      <c r="G1164" s="2">
        <v>2650.1000979999999</v>
      </c>
      <c r="H1164" s="2">
        <f t="shared" si="36"/>
        <v>2.6971555124975736E-2</v>
      </c>
      <c r="I1164" s="2">
        <v>21618.699218999998</v>
      </c>
      <c r="J1164" s="2">
        <f t="shared" si="37"/>
        <v>3.4277152702494634E-3</v>
      </c>
    </row>
    <row r="1165" spans="6:10" x14ac:dyDescent="0.3">
      <c r="F1165" s="29">
        <v>45302</v>
      </c>
      <c r="G1165" s="2">
        <v>2719.8000489999999</v>
      </c>
      <c r="H1165" s="2">
        <f t="shared" si="36"/>
        <v>2.630087484340754E-2</v>
      </c>
      <c r="I1165" s="2">
        <v>21647.199218999998</v>
      </c>
      <c r="J1165" s="2">
        <f t="shared" si="37"/>
        <v>1.3183031833364073E-3</v>
      </c>
    </row>
    <row r="1166" spans="6:10" x14ac:dyDescent="0.3">
      <c r="F1166" s="29">
        <v>45303</v>
      </c>
      <c r="G1166" s="2">
        <v>2741.4499510000001</v>
      </c>
      <c r="H1166" s="2">
        <f t="shared" si="36"/>
        <v>7.960107952774036E-3</v>
      </c>
      <c r="I1166" s="2">
        <v>21894.550781000002</v>
      </c>
      <c r="J1166" s="2">
        <f t="shared" si="37"/>
        <v>1.1426492614476431E-2</v>
      </c>
    </row>
    <row r="1167" spans="6:10" x14ac:dyDescent="0.3">
      <c r="F1167" s="29">
        <v>45306</v>
      </c>
      <c r="G1167" s="2">
        <v>2788.25</v>
      </c>
      <c r="H1167" s="2">
        <f t="shared" si="36"/>
        <v>1.7071276089840222E-2</v>
      </c>
      <c r="I1167" s="2">
        <v>22097.449218999998</v>
      </c>
      <c r="J1167" s="2">
        <f t="shared" si="37"/>
        <v>9.2670747177910108E-3</v>
      </c>
    </row>
    <row r="1168" spans="6:10" x14ac:dyDescent="0.3">
      <c r="F1168" s="29">
        <v>45307</v>
      </c>
      <c r="G1168" s="2">
        <v>2749.25</v>
      </c>
      <c r="H1168" s="2">
        <f t="shared" si="36"/>
        <v>-1.3987267999641352E-2</v>
      </c>
      <c r="I1168" s="2">
        <v>22032.300781000002</v>
      </c>
      <c r="J1168" s="2">
        <f t="shared" si="37"/>
        <v>-2.9482334071382365E-3</v>
      </c>
    </row>
    <row r="1169" spans="6:10" x14ac:dyDescent="0.3">
      <c r="F1169" s="29">
        <v>45308</v>
      </c>
      <c r="G1169" s="2">
        <v>2723.1499020000001</v>
      </c>
      <c r="H1169" s="2">
        <f t="shared" si="36"/>
        <v>-9.4935338728743806E-3</v>
      </c>
      <c r="I1169" s="2">
        <v>21571.949218999998</v>
      </c>
      <c r="J1169" s="2">
        <f t="shared" si="37"/>
        <v>-2.0894393489625782E-2</v>
      </c>
    </row>
    <row r="1170" spans="6:10" x14ac:dyDescent="0.3">
      <c r="F1170" s="29">
        <v>45309</v>
      </c>
      <c r="G1170" s="2">
        <v>2735.8999020000001</v>
      </c>
      <c r="H1170" s="2">
        <f t="shared" si="36"/>
        <v>4.6820779093489648E-3</v>
      </c>
      <c r="I1170" s="2">
        <v>21462.25</v>
      </c>
      <c r="J1170" s="2">
        <f t="shared" si="37"/>
        <v>-5.0852715202656844E-3</v>
      </c>
    </row>
    <row r="1171" spans="6:10" x14ac:dyDescent="0.3">
      <c r="F1171" s="29">
        <v>45310</v>
      </c>
      <c r="G1171" s="2">
        <v>2734.8999020000001</v>
      </c>
      <c r="H1171" s="2">
        <f t="shared" si="36"/>
        <v>-3.6551044841552101E-4</v>
      </c>
      <c r="I1171" s="2">
        <v>21622.400390999999</v>
      </c>
      <c r="J1171" s="2">
        <f t="shared" si="37"/>
        <v>7.4619572039277904E-3</v>
      </c>
    </row>
    <row r="1172" spans="6:10" x14ac:dyDescent="0.3">
      <c r="F1172" s="29">
        <v>45314</v>
      </c>
      <c r="G1172" s="2">
        <v>2657.1499020000001</v>
      </c>
      <c r="H1172" s="2">
        <f t="shared" si="36"/>
        <v>-2.8428828398122483E-2</v>
      </c>
      <c r="I1172" s="2">
        <v>21238.800781000002</v>
      </c>
      <c r="J1172" s="2">
        <f t="shared" si="37"/>
        <v>-1.7740842971331949E-2</v>
      </c>
    </row>
    <row r="1173" spans="6:10" x14ac:dyDescent="0.3">
      <c r="F1173" s="29">
        <v>45315</v>
      </c>
      <c r="G1173" s="2">
        <v>2687.75</v>
      </c>
      <c r="H1173" s="2">
        <f t="shared" si="36"/>
        <v>1.1516135381360162E-2</v>
      </c>
      <c r="I1173" s="2">
        <v>21453.949218999998</v>
      </c>
      <c r="J1173" s="2">
        <f t="shared" si="37"/>
        <v>1.0129971094811811E-2</v>
      </c>
    </row>
    <row r="1174" spans="6:10" x14ac:dyDescent="0.3">
      <c r="F1174" s="29">
        <v>45316</v>
      </c>
      <c r="G1174" s="2">
        <v>2706.1499020000001</v>
      </c>
      <c r="H1174" s="2">
        <f t="shared" si="36"/>
        <v>6.8458383406195186E-3</v>
      </c>
      <c r="I1174" s="2">
        <v>21352.599609000001</v>
      </c>
      <c r="J1174" s="2">
        <f t="shared" si="37"/>
        <v>-4.7240537844771471E-3</v>
      </c>
    </row>
    <row r="1175" spans="6:10" x14ac:dyDescent="0.3">
      <c r="F1175" s="29">
        <v>45320</v>
      </c>
      <c r="G1175" s="2">
        <v>2896.1000979999999</v>
      </c>
      <c r="H1175" s="2">
        <f t="shared" si="36"/>
        <v>7.0192045111623594E-2</v>
      </c>
      <c r="I1175" s="2">
        <v>21737.599609000001</v>
      </c>
      <c r="J1175" s="2">
        <f t="shared" si="37"/>
        <v>1.8030591452561338E-2</v>
      </c>
    </row>
    <row r="1176" spans="6:10" x14ac:dyDescent="0.3">
      <c r="F1176" s="29">
        <v>45321</v>
      </c>
      <c r="G1176" s="2">
        <v>2815.25</v>
      </c>
      <c r="H1176" s="2">
        <f t="shared" si="36"/>
        <v>-2.7916886593745038E-2</v>
      </c>
      <c r="I1176" s="2">
        <v>21522.099609000001</v>
      </c>
      <c r="J1176" s="2">
        <f t="shared" si="37"/>
        <v>-9.9136981026542014E-3</v>
      </c>
    </row>
    <row r="1177" spans="6:10" x14ac:dyDescent="0.3">
      <c r="F1177" s="29">
        <v>45322</v>
      </c>
      <c r="G1177" s="2">
        <v>2853.25</v>
      </c>
      <c r="H1177" s="2">
        <f t="shared" si="36"/>
        <v>1.3497913151585116E-2</v>
      </c>
      <c r="I1177" s="2">
        <v>21725.699218999998</v>
      </c>
      <c r="J1177" s="2">
        <f t="shared" si="37"/>
        <v>9.4600254482075374E-3</v>
      </c>
    </row>
    <row r="1178" spans="6:10" x14ac:dyDescent="0.3">
      <c r="F1178" s="29">
        <v>45323</v>
      </c>
      <c r="G1178" s="2">
        <v>2853.3000489999999</v>
      </c>
      <c r="H1178" s="2">
        <f t="shared" si="36"/>
        <v>1.7541049680169806E-5</v>
      </c>
      <c r="I1178" s="2">
        <v>21697.449218999998</v>
      </c>
      <c r="J1178" s="2">
        <f t="shared" si="37"/>
        <v>-1.3003033741392424E-3</v>
      </c>
    </row>
    <row r="1179" spans="6:10" x14ac:dyDescent="0.3">
      <c r="F1179" s="29">
        <v>45324</v>
      </c>
      <c r="G1179" s="2">
        <v>2915.3999020000001</v>
      </c>
      <c r="H1179" s="2">
        <f t="shared" si="36"/>
        <v>2.1764221054061381E-2</v>
      </c>
      <c r="I1179" s="2">
        <v>21853.800781000002</v>
      </c>
      <c r="J1179" s="2">
        <f t="shared" si="37"/>
        <v>7.2059881519662555E-3</v>
      </c>
    </row>
    <row r="1180" spans="6:10" x14ac:dyDescent="0.3">
      <c r="F1180" s="29">
        <v>45327</v>
      </c>
      <c r="G1180" s="2">
        <v>2878.0500489999999</v>
      </c>
      <c r="H1180" s="2">
        <f t="shared" si="36"/>
        <v>-1.2811228049495957E-2</v>
      </c>
      <c r="I1180" s="2">
        <v>21771.699218999998</v>
      </c>
      <c r="J1180" s="2">
        <f t="shared" si="37"/>
        <v>-3.7568550579715958E-3</v>
      </c>
    </row>
    <row r="1181" spans="6:10" x14ac:dyDescent="0.3">
      <c r="F1181" s="29">
        <v>45328</v>
      </c>
      <c r="G1181" s="2">
        <v>2855.6000979999999</v>
      </c>
      <c r="H1181" s="2">
        <f t="shared" si="36"/>
        <v>-7.8004032653290582E-3</v>
      </c>
      <c r="I1181" s="2">
        <v>21929.400390999999</v>
      </c>
      <c r="J1181" s="2">
        <f t="shared" si="37"/>
        <v>7.2434021071895172E-3</v>
      </c>
    </row>
    <row r="1182" spans="6:10" x14ac:dyDescent="0.3">
      <c r="F1182" s="29">
        <v>45329</v>
      </c>
      <c r="G1182" s="2">
        <v>2884.3000489999999</v>
      </c>
      <c r="H1182" s="2">
        <f t="shared" si="36"/>
        <v>1.0050409726523289E-2</v>
      </c>
      <c r="I1182" s="2">
        <v>21930.5</v>
      </c>
      <c r="J1182" s="2">
        <f t="shared" si="37"/>
        <v>5.0143140277199318E-5</v>
      </c>
    </row>
    <row r="1183" spans="6:10" x14ac:dyDescent="0.3">
      <c r="F1183" s="29">
        <v>45330</v>
      </c>
      <c r="G1183" s="2">
        <v>2900.25</v>
      </c>
      <c r="H1183" s="2">
        <f t="shared" si="36"/>
        <v>5.529920857412174E-3</v>
      </c>
      <c r="I1183" s="2">
        <v>21717.949218999998</v>
      </c>
      <c r="J1183" s="2">
        <f t="shared" si="37"/>
        <v>-9.6920170994734146E-3</v>
      </c>
    </row>
    <row r="1184" spans="6:10" x14ac:dyDescent="0.3">
      <c r="F1184" s="29">
        <v>45331</v>
      </c>
      <c r="G1184" s="2">
        <v>2921.5</v>
      </c>
      <c r="H1184" s="2">
        <f t="shared" si="36"/>
        <v>7.3269545728816485E-3</v>
      </c>
      <c r="I1184" s="2">
        <v>21782.5</v>
      </c>
      <c r="J1184" s="2">
        <f t="shared" si="37"/>
        <v>2.9722318782995096E-3</v>
      </c>
    </row>
    <row r="1185" spans="6:10" x14ac:dyDescent="0.3">
      <c r="F1185" s="29">
        <v>45334</v>
      </c>
      <c r="G1185" s="2">
        <v>2904.6999510000001</v>
      </c>
      <c r="H1185" s="2">
        <f t="shared" si="36"/>
        <v>-5.7504874208454369E-3</v>
      </c>
      <c r="I1185" s="2">
        <v>21616.050781000002</v>
      </c>
      <c r="J1185" s="2">
        <f t="shared" si="37"/>
        <v>-7.6414194422127057E-3</v>
      </c>
    </row>
    <row r="1186" spans="6:10" x14ac:dyDescent="0.3">
      <c r="F1186" s="29">
        <v>45335</v>
      </c>
      <c r="G1186" s="2">
        <v>2930.1999510000001</v>
      </c>
      <c r="H1186" s="2">
        <f t="shared" si="36"/>
        <v>8.778875763474683E-3</v>
      </c>
      <c r="I1186" s="2">
        <v>21743.25</v>
      </c>
      <c r="J1186" s="2">
        <f t="shared" si="37"/>
        <v>5.884480023141108E-3</v>
      </c>
    </row>
    <row r="1187" spans="6:10" x14ac:dyDescent="0.3">
      <c r="F1187" s="29">
        <v>45336</v>
      </c>
      <c r="G1187" s="2">
        <v>2962.75</v>
      </c>
      <c r="H1187" s="2">
        <f t="shared" si="36"/>
        <v>1.110847366879911E-2</v>
      </c>
      <c r="I1187" s="2">
        <v>21840.050781000002</v>
      </c>
      <c r="J1187" s="2">
        <f t="shared" si="37"/>
        <v>4.4519922734642583E-3</v>
      </c>
    </row>
    <row r="1188" spans="6:10" x14ac:dyDescent="0.3">
      <c r="F1188" s="29">
        <v>45337</v>
      </c>
      <c r="G1188" s="2">
        <v>2941.1999510000001</v>
      </c>
      <c r="H1188" s="2">
        <f t="shared" si="36"/>
        <v>-7.2736643321238527E-3</v>
      </c>
      <c r="I1188" s="2">
        <v>21910.75</v>
      </c>
      <c r="J1188" s="2">
        <f t="shared" si="37"/>
        <v>3.23713620031982E-3</v>
      </c>
    </row>
    <row r="1189" spans="6:10" x14ac:dyDescent="0.3">
      <c r="F1189" s="29">
        <v>45338</v>
      </c>
      <c r="G1189" s="2">
        <v>2921.1499020000001</v>
      </c>
      <c r="H1189" s="2">
        <f t="shared" si="36"/>
        <v>-6.8169622378726688E-3</v>
      </c>
      <c r="I1189" s="2">
        <v>22040.699218999998</v>
      </c>
      <c r="J1189" s="2">
        <f t="shared" si="37"/>
        <v>5.9308430336706078E-3</v>
      </c>
    </row>
    <row r="1190" spans="6:10" x14ac:dyDescent="0.3">
      <c r="F1190" s="29">
        <v>45341</v>
      </c>
      <c r="G1190" s="2">
        <v>2948</v>
      </c>
      <c r="H1190" s="2">
        <f t="shared" si="36"/>
        <v>9.1916193625040093E-3</v>
      </c>
      <c r="I1190" s="2">
        <v>22122.25</v>
      </c>
      <c r="J1190" s="2">
        <f t="shared" si="37"/>
        <v>3.7000087968943186E-3</v>
      </c>
    </row>
    <row r="1191" spans="6:10" x14ac:dyDescent="0.3">
      <c r="F1191" s="29">
        <v>45342</v>
      </c>
      <c r="G1191" s="2">
        <v>2942.0500489999999</v>
      </c>
      <c r="H1191" s="2">
        <f t="shared" si="36"/>
        <v>-2.018300881953886E-3</v>
      </c>
      <c r="I1191" s="2">
        <v>22196.949218999998</v>
      </c>
      <c r="J1191" s="2">
        <f t="shared" si="37"/>
        <v>3.3766555843098359E-3</v>
      </c>
    </row>
    <row r="1192" spans="6:10" x14ac:dyDescent="0.3">
      <c r="F1192" s="29">
        <v>45343</v>
      </c>
      <c r="G1192" s="2">
        <v>2935.3999020000001</v>
      </c>
      <c r="H1192" s="2">
        <f t="shared" si="36"/>
        <v>-2.2603786098948971E-3</v>
      </c>
      <c r="I1192" s="2">
        <v>22055.050781000002</v>
      </c>
      <c r="J1192" s="2">
        <f t="shared" si="37"/>
        <v>-6.3927000327835704E-3</v>
      </c>
    </row>
    <row r="1193" spans="6:10" x14ac:dyDescent="0.3">
      <c r="F1193" s="29">
        <v>45344</v>
      </c>
      <c r="G1193" s="2">
        <v>2963.5</v>
      </c>
      <c r="H1193" s="2">
        <f t="shared" si="36"/>
        <v>9.572834686290688E-3</v>
      </c>
      <c r="I1193" s="2">
        <v>22217.449218999998</v>
      </c>
      <c r="J1193" s="2">
        <f t="shared" si="37"/>
        <v>7.3633218808954017E-3</v>
      </c>
    </row>
    <row r="1194" spans="6:10" x14ac:dyDescent="0.3">
      <c r="F1194" s="29">
        <v>45345</v>
      </c>
      <c r="G1194" s="2">
        <v>2987.25</v>
      </c>
      <c r="H1194" s="2">
        <f t="shared" si="36"/>
        <v>8.0141724312468368E-3</v>
      </c>
      <c r="I1194" s="2">
        <v>22212.699218999998</v>
      </c>
      <c r="J1194" s="2">
        <f t="shared" si="37"/>
        <v>-2.1379592018771796E-4</v>
      </c>
    </row>
    <row r="1195" spans="6:10" x14ac:dyDescent="0.3">
      <c r="F1195" s="29">
        <v>45348</v>
      </c>
      <c r="G1195" s="2">
        <v>2974.6499020000001</v>
      </c>
      <c r="H1195" s="2">
        <f t="shared" si="36"/>
        <v>-4.2179589923842624E-3</v>
      </c>
      <c r="I1195" s="2">
        <v>22122.050781000002</v>
      </c>
      <c r="J1195" s="2">
        <f t="shared" si="37"/>
        <v>-4.0809285312997396E-3</v>
      </c>
    </row>
    <row r="1196" spans="6:10" x14ac:dyDescent="0.3">
      <c r="F1196" s="29">
        <v>45349</v>
      </c>
      <c r="G1196" s="2">
        <v>2971.3000489999999</v>
      </c>
      <c r="H1196" s="2">
        <f t="shared" si="36"/>
        <v>-1.1261335317974393E-3</v>
      </c>
      <c r="I1196" s="2">
        <v>22198.349609000001</v>
      </c>
      <c r="J1196" s="2">
        <f t="shared" si="37"/>
        <v>3.4489943430348661E-3</v>
      </c>
    </row>
    <row r="1197" spans="6:10" x14ac:dyDescent="0.3">
      <c r="F1197" s="29">
        <v>45350</v>
      </c>
      <c r="G1197" s="2">
        <v>2911.25</v>
      </c>
      <c r="H1197" s="2">
        <f t="shared" si="36"/>
        <v>-2.021002524474429E-2</v>
      </c>
      <c r="I1197" s="2">
        <v>21951.150390999999</v>
      </c>
      <c r="J1197" s="2">
        <f t="shared" si="37"/>
        <v>-1.1135927776350463E-2</v>
      </c>
    </row>
    <row r="1198" spans="6:10" x14ac:dyDescent="0.3">
      <c r="F1198" s="29">
        <v>45351</v>
      </c>
      <c r="G1198" s="2">
        <v>2921.6000979999999</v>
      </c>
      <c r="H1198" s="2">
        <f t="shared" si="36"/>
        <v>3.5552075568913316E-3</v>
      </c>
      <c r="I1198" s="2">
        <v>21982.800781000002</v>
      </c>
      <c r="J1198" s="2">
        <f t="shared" si="37"/>
        <v>1.4418556401936556E-3</v>
      </c>
    </row>
    <row r="1199" spans="6:10" x14ac:dyDescent="0.3">
      <c r="F1199" s="29">
        <v>45352</v>
      </c>
      <c r="G1199" s="2">
        <v>2984.25</v>
      </c>
      <c r="H1199" s="2">
        <f t="shared" si="36"/>
        <v>2.1443695200752323E-2</v>
      </c>
      <c r="I1199" s="2">
        <v>22338.75</v>
      </c>
      <c r="J1199" s="2">
        <f t="shared" si="37"/>
        <v>1.61921687116252E-2</v>
      </c>
    </row>
    <row r="1200" spans="6:10" x14ac:dyDescent="0.3">
      <c r="F1200" s="29">
        <v>45355</v>
      </c>
      <c r="G1200" s="2">
        <v>3014.8000489999999</v>
      </c>
      <c r="H1200" s="2">
        <f t="shared" si="36"/>
        <v>1.0237094412331388E-2</v>
      </c>
      <c r="I1200" s="2">
        <v>22405.599609000001</v>
      </c>
      <c r="J1200" s="2">
        <f t="shared" si="37"/>
        <v>2.9925402719490025E-3</v>
      </c>
    </row>
    <row r="1201" spans="6:10" x14ac:dyDescent="0.3">
      <c r="F1201" s="29">
        <v>45356</v>
      </c>
      <c r="G1201" s="2">
        <v>3000.3999020000001</v>
      </c>
      <c r="H1201" s="2">
        <f t="shared" si="36"/>
        <v>-4.7764849296643465E-3</v>
      </c>
      <c r="I1201" s="2">
        <v>22356.300781000002</v>
      </c>
      <c r="J1201" s="2">
        <f t="shared" si="37"/>
        <v>-2.2002905014957257E-3</v>
      </c>
    </row>
    <row r="1202" spans="6:10" x14ac:dyDescent="0.3">
      <c r="F1202" s="29">
        <v>45357</v>
      </c>
      <c r="G1202" s="2">
        <v>3006</v>
      </c>
      <c r="H1202" s="2">
        <f t="shared" si="36"/>
        <v>1.8664505342327828E-3</v>
      </c>
      <c r="I1202" s="2">
        <v>22474.050781000002</v>
      </c>
      <c r="J1202" s="2">
        <f t="shared" si="37"/>
        <v>5.2669715420930662E-3</v>
      </c>
    </row>
    <row r="1203" spans="6:10" x14ac:dyDescent="0.3">
      <c r="F1203" s="29">
        <v>45358</v>
      </c>
      <c r="G1203" s="2">
        <v>2957.8500979999999</v>
      </c>
      <c r="H1203" s="2">
        <f t="shared" si="36"/>
        <v>-1.6017931470392585E-2</v>
      </c>
      <c r="I1203" s="2">
        <v>22493.550781000002</v>
      </c>
      <c r="J1203" s="2">
        <f t="shared" si="37"/>
        <v>8.6766734622161119E-4</v>
      </c>
    </row>
    <row r="1204" spans="6:10" x14ac:dyDescent="0.3">
      <c r="F1204" s="29">
        <v>45362</v>
      </c>
      <c r="G1204" s="2">
        <v>2933.1999510000001</v>
      </c>
      <c r="H1204" s="2">
        <f t="shared" si="36"/>
        <v>-8.3338053597332221E-3</v>
      </c>
      <c r="I1204" s="2">
        <v>22332.650390999999</v>
      </c>
      <c r="J1204" s="2">
        <f t="shared" si="37"/>
        <v>-7.1531787740650044E-3</v>
      </c>
    </row>
    <row r="1205" spans="6:10" x14ac:dyDescent="0.3">
      <c r="F1205" s="29">
        <v>45363</v>
      </c>
      <c r="G1205" s="2">
        <v>2950.8500979999999</v>
      </c>
      <c r="H1205" s="2">
        <f t="shared" si="36"/>
        <v>6.0173691854803367E-3</v>
      </c>
      <c r="I1205" s="2">
        <v>22335.699218999998</v>
      </c>
      <c r="J1205" s="2">
        <f t="shared" si="37"/>
        <v>1.3651886124665786E-4</v>
      </c>
    </row>
    <row r="1206" spans="6:10" x14ac:dyDescent="0.3">
      <c r="F1206" s="29">
        <v>45364</v>
      </c>
      <c r="G1206" s="2">
        <v>2864.3500979999999</v>
      </c>
      <c r="H1206" s="2">
        <f t="shared" si="36"/>
        <v>-2.9313586636822785E-2</v>
      </c>
      <c r="I1206" s="2">
        <v>21997.699218999998</v>
      </c>
      <c r="J1206" s="2">
        <f t="shared" si="37"/>
        <v>-1.5132725270247114E-2</v>
      </c>
    </row>
    <row r="1207" spans="6:10" x14ac:dyDescent="0.3">
      <c r="F1207" s="29">
        <v>45365</v>
      </c>
      <c r="G1207" s="2">
        <v>2862.9499510000001</v>
      </c>
      <c r="H1207" s="2">
        <f t="shared" si="36"/>
        <v>-4.888183888476029E-4</v>
      </c>
      <c r="I1207" s="2">
        <v>22146.650390999999</v>
      </c>
      <c r="J1207" s="2">
        <f t="shared" si="37"/>
        <v>6.7712159584102259E-3</v>
      </c>
    </row>
    <row r="1208" spans="6:10" x14ac:dyDescent="0.3">
      <c r="F1208" s="29">
        <v>45366</v>
      </c>
      <c r="G1208" s="2">
        <v>2836.4499510000001</v>
      </c>
      <c r="H1208" s="2">
        <f t="shared" si="36"/>
        <v>-9.2561869587499471E-3</v>
      </c>
      <c r="I1208" s="2">
        <v>22023.349609000001</v>
      </c>
      <c r="J1208" s="2">
        <f t="shared" si="37"/>
        <v>-5.567468661089519E-3</v>
      </c>
    </row>
    <row r="1209" spans="6:10" x14ac:dyDescent="0.3">
      <c r="F1209" s="29">
        <v>45369</v>
      </c>
      <c r="G1209" s="2">
        <v>2878.9499510000001</v>
      </c>
      <c r="H1209" s="2">
        <f t="shared" si="36"/>
        <v>1.498351838889894E-2</v>
      </c>
      <c r="I1209" s="2">
        <v>22055.699218999998</v>
      </c>
      <c r="J1209" s="2">
        <f t="shared" si="37"/>
        <v>1.4688778307718269E-3</v>
      </c>
    </row>
    <row r="1210" spans="6:10" x14ac:dyDescent="0.3">
      <c r="F1210" s="29">
        <v>45370</v>
      </c>
      <c r="G1210" s="2">
        <v>2850.5</v>
      </c>
      <c r="H1210" s="2">
        <f t="shared" si="36"/>
        <v>-9.8820582101880571E-3</v>
      </c>
      <c r="I1210" s="2">
        <v>21817.449218999998</v>
      </c>
      <c r="J1210" s="2">
        <f t="shared" si="37"/>
        <v>-1.0802196640166288E-2</v>
      </c>
    </row>
    <row r="1211" spans="6:10" x14ac:dyDescent="0.3">
      <c r="F1211" s="29">
        <v>45371</v>
      </c>
      <c r="G1211" s="2">
        <v>2887.5</v>
      </c>
      <c r="H1211" s="2">
        <f t="shared" si="36"/>
        <v>1.2980178915979653E-2</v>
      </c>
      <c r="I1211" s="2">
        <v>21839.099609000001</v>
      </c>
      <c r="J1211" s="2">
        <f t="shared" si="37"/>
        <v>9.9234286202201888E-4</v>
      </c>
    </row>
    <row r="1212" spans="6:10" x14ac:dyDescent="0.3">
      <c r="F1212" s="29">
        <v>45372</v>
      </c>
      <c r="G1212" s="2">
        <v>2901.9499510000001</v>
      </c>
      <c r="H1212" s="2">
        <f t="shared" si="36"/>
        <v>5.0043120346320536E-3</v>
      </c>
      <c r="I1212" s="2">
        <v>22011.949218999998</v>
      </c>
      <c r="J1212" s="2">
        <f t="shared" si="37"/>
        <v>7.9146857285620556E-3</v>
      </c>
    </row>
    <row r="1213" spans="6:10" x14ac:dyDescent="0.3">
      <c r="F1213" s="29">
        <v>45373</v>
      </c>
      <c r="G1213" s="2">
        <v>2910.0500489999999</v>
      </c>
      <c r="H1213" s="2">
        <f t="shared" si="36"/>
        <v>2.7912604065444438E-3</v>
      </c>
      <c r="I1213" s="2">
        <v>22096.75</v>
      </c>
      <c r="J1213" s="2">
        <f t="shared" si="37"/>
        <v>3.8524884896065661E-3</v>
      </c>
    </row>
    <row r="1214" spans="6:10" x14ac:dyDescent="0.3">
      <c r="F1214" s="29">
        <v>45377</v>
      </c>
      <c r="G1214" s="2">
        <v>2883.1499020000001</v>
      </c>
      <c r="H1214" s="2">
        <f t="shared" si="36"/>
        <v>-9.2438777845912697E-3</v>
      </c>
      <c r="I1214" s="2">
        <v>22004.699218999998</v>
      </c>
      <c r="J1214" s="2">
        <f t="shared" si="37"/>
        <v>-4.1658063289851102E-3</v>
      </c>
    </row>
    <row r="1215" spans="6:10" x14ac:dyDescent="0.3">
      <c r="F1215" s="29">
        <v>45378</v>
      </c>
      <c r="G1215" s="2">
        <v>2985.6999510000001</v>
      </c>
      <c r="H1215" s="2">
        <f t="shared" si="36"/>
        <v>3.5568753788647073E-2</v>
      </c>
      <c r="I1215" s="2">
        <v>22123.650390999999</v>
      </c>
      <c r="J1215" s="2">
        <f t="shared" si="37"/>
        <v>5.4057167887708434E-3</v>
      </c>
    </row>
    <row r="1216" spans="6:10" x14ac:dyDescent="0.3">
      <c r="F1216" s="29">
        <v>45379</v>
      </c>
      <c r="G1216" s="2">
        <v>2971.6999510000001</v>
      </c>
      <c r="H1216" s="2">
        <f t="shared" si="36"/>
        <v>-4.6890177277562608E-3</v>
      </c>
      <c r="I1216" s="2">
        <v>22326.900390999999</v>
      </c>
      <c r="J1216" s="2">
        <f t="shared" si="37"/>
        <v>9.1870010783881764E-3</v>
      </c>
    </row>
    <row r="1217" spans="6:10" x14ac:dyDescent="0.3">
      <c r="F1217" s="29">
        <v>45383</v>
      </c>
      <c r="G1217" s="2">
        <v>2969.5500489999999</v>
      </c>
      <c r="H1217" s="2">
        <f t="shared" si="36"/>
        <v>-7.2345863830453419E-4</v>
      </c>
      <c r="I1217" s="2">
        <v>22462</v>
      </c>
      <c r="J1217" s="2">
        <f t="shared" si="37"/>
        <v>6.0509791611942513E-3</v>
      </c>
    </row>
    <row r="1218" spans="6:10" x14ac:dyDescent="0.3">
      <c r="F1218" s="29">
        <v>45384</v>
      </c>
      <c r="G1218" s="2">
        <v>2973.8999020000001</v>
      </c>
      <c r="H1218" s="2">
        <f t="shared" si="36"/>
        <v>1.4648188877857053E-3</v>
      </c>
      <c r="I1218" s="2">
        <v>22453.300781000002</v>
      </c>
      <c r="J1218" s="2">
        <f t="shared" si="37"/>
        <v>-3.8728603864296435E-4</v>
      </c>
    </row>
    <row r="1219" spans="6:10" x14ac:dyDescent="0.3">
      <c r="F1219" s="29">
        <v>45385</v>
      </c>
      <c r="G1219" s="2">
        <v>2943.1999510000001</v>
      </c>
      <c r="H1219" s="2">
        <f t="shared" si="36"/>
        <v>-1.0323128555656428E-2</v>
      </c>
      <c r="I1219" s="2">
        <v>22434.650390999999</v>
      </c>
      <c r="J1219" s="2">
        <f t="shared" si="37"/>
        <v>-8.3063021254249126E-4</v>
      </c>
    </row>
    <row r="1220" spans="6:10" x14ac:dyDescent="0.3">
      <c r="F1220" s="29">
        <v>45386</v>
      </c>
      <c r="G1220" s="2">
        <v>2925.8500979999999</v>
      </c>
      <c r="H1220" s="2">
        <f t="shared" ref="H1220:H1234" si="38">(G1220-G1219)/G1219</f>
        <v>-5.8948944308405797E-3</v>
      </c>
      <c r="I1220" s="2">
        <v>22514.650390999999</v>
      </c>
      <c r="J1220" s="2">
        <f t="shared" ref="J1220:J1234" si="39">(I1220-I1219)/I1219</f>
        <v>3.5659124883039503E-3</v>
      </c>
    </row>
    <row r="1221" spans="6:10" x14ac:dyDescent="0.3">
      <c r="F1221" s="29">
        <v>45387</v>
      </c>
      <c r="G1221" s="2">
        <v>2920.1999510000001</v>
      </c>
      <c r="H1221" s="2">
        <f t="shared" si="38"/>
        <v>-1.9311129452127638E-3</v>
      </c>
      <c r="I1221" s="2">
        <v>22513.699218999998</v>
      </c>
      <c r="J1221" s="2">
        <f t="shared" si="39"/>
        <v>-4.2246803014146424E-5</v>
      </c>
    </row>
    <row r="1222" spans="6:10" x14ac:dyDescent="0.3">
      <c r="F1222" s="29">
        <v>45390</v>
      </c>
      <c r="G1222" s="2">
        <v>2971.9499510000001</v>
      </c>
      <c r="H1222" s="2">
        <f t="shared" si="38"/>
        <v>1.7721389243321714E-2</v>
      </c>
      <c r="I1222" s="2">
        <v>22666.300781000002</v>
      </c>
      <c r="J1222" s="2">
        <f t="shared" si="39"/>
        <v>6.7781647305307493E-3</v>
      </c>
    </row>
    <row r="1223" spans="6:10" x14ac:dyDescent="0.3">
      <c r="F1223" s="29">
        <v>45391</v>
      </c>
      <c r="G1223" s="2">
        <v>2927.3000489999999</v>
      </c>
      <c r="H1223" s="2">
        <f t="shared" si="38"/>
        <v>-1.5023773191394538E-2</v>
      </c>
      <c r="I1223" s="2">
        <v>22642.75</v>
      </c>
      <c r="J1223" s="2">
        <f t="shared" si="39"/>
        <v>-1.0390218160231575E-3</v>
      </c>
    </row>
    <row r="1224" spans="6:10" x14ac:dyDescent="0.3">
      <c r="F1224" s="29">
        <v>45392</v>
      </c>
      <c r="G1224" s="2">
        <v>2959.1499020000001</v>
      </c>
      <c r="H1224" s="2">
        <f t="shared" si="38"/>
        <v>1.0880283013994569E-2</v>
      </c>
      <c r="I1224" s="2">
        <v>22753.800781000002</v>
      </c>
      <c r="J1224" s="2">
        <f t="shared" si="39"/>
        <v>4.9044741031898393E-3</v>
      </c>
    </row>
    <row r="1225" spans="6:10" x14ac:dyDescent="0.3">
      <c r="F1225" s="29">
        <v>45394</v>
      </c>
      <c r="G1225" s="2">
        <v>2934.3000489999999</v>
      </c>
      <c r="H1225" s="2">
        <f t="shared" si="38"/>
        <v>-8.3976323684058392E-3</v>
      </c>
      <c r="I1225" s="2">
        <v>22519.400390999999</v>
      </c>
      <c r="J1225" s="2">
        <f t="shared" si="39"/>
        <v>-1.0301592786895311E-2</v>
      </c>
    </row>
    <row r="1226" spans="6:10" x14ac:dyDescent="0.3">
      <c r="F1226" s="29">
        <v>45397</v>
      </c>
      <c r="G1226" s="2">
        <v>2929.6499020000001</v>
      </c>
      <c r="H1226" s="2">
        <f t="shared" si="38"/>
        <v>-1.5847551110475524E-3</v>
      </c>
      <c r="I1226" s="2">
        <v>22272.5</v>
      </c>
      <c r="J1226" s="2">
        <f t="shared" si="39"/>
        <v>-1.0963897204770794E-2</v>
      </c>
    </row>
    <row r="1227" spans="6:10" x14ac:dyDescent="0.3">
      <c r="F1227" s="29">
        <v>45398</v>
      </c>
      <c r="G1227" s="2">
        <v>2931.5</v>
      </c>
      <c r="H1227" s="2">
        <f t="shared" si="38"/>
        <v>6.3150822176290505E-4</v>
      </c>
      <c r="I1227" s="2">
        <v>22147.900390999999</v>
      </c>
      <c r="J1227" s="2">
        <f t="shared" si="39"/>
        <v>-5.5943252441351798E-3</v>
      </c>
    </row>
    <row r="1228" spans="6:10" x14ac:dyDescent="0.3">
      <c r="F1228" s="29">
        <v>45400</v>
      </c>
      <c r="G1228" s="2">
        <v>2928.6499020000001</v>
      </c>
      <c r="H1228" s="2">
        <f t="shared" si="38"/>
        <v>-9.7223196315875452E-4</v>
      </c>
      <c r="I1228" s="2">
        <v>21995.849609000001</v>
      </c>
      <c r="J1228" s="2">
        <f t="shared" si="39"/>
        <v>-6.8652458840651846E-3</v>
      </c>
    </row>
    <row r="1229" spans="6:10" x14ac:dyDescent="0.3">
      <c r="F1229" s="29">
        <v>45401</v>
      </c>
      <c r="G1229" s="2">
        <v>2940.25</v>
      </c>
      <c r="H1229" s="2">
        <f t="shared" si="38"/>
        <v>3.9609029375884371E-3</v>
      </c>
      <c r="I1229" s="2">
        <v>22147</v>
      </c>
      <c r="J1229" s="2">
        <f t="shared" si="39"/>
        <v>6.8717687057722604E-3</v>
      </c>
    </row>
    <row r="1230" spans="6:10" x14ac:dyDescent="0.3">
      <c r="F1230" s="29">
        <v>45404</v>
      </c>
      <c r="G1230" s="2">
        <v>2959.6999510000001</v>
      </c>
      <c r="H1230" s="2">
        <f t="shared" si="38"/>
        <v>6.6150670861321505E-3</v>
      </c>
      <c r="I1230" s="2">
        <v>22336.400390999999</v>
      </c>
      <c r="J1230" s="2">
        <f t="shared" si="39"/>
        <v>8.5519659999096585E-3</v>
      </c>
    </row>
    <row r="1231" spans="6:10" x14ac:dyDescent="0.3">
      <c r="F1231" s="29">
        <v>45405</v>
      </c>
      <c r="G1231" s="2">
        <v>2918.6499020000001</v>
      </c>
      <c r="H1231" s="2">
        <f t="shared" si="38"/>
        <v>-1.3869665736261636E-2</v>
      </c>
      <c r="I1231" s="2">
        <v>22368</v>
      </c>
      <c r="J1231" s="2">
        <f t="shared" si="39"/>
        <v>1.4147135817252454E-3</v>
      </c>
    </row>
    <row r="1232" spans="6:10" x14ac:dyDescent="0.3">
      <c r="F1232" s="29">
        <v>45406</v>
      </c>
      <c r="G1232" s="2">
        <v>2900.3500979999999</v>
      </c>
      <c r="H1232" s="2">
        <f t="shared" si="38"/>
        <v>-6.2699551554505767E-3</v>
      </c>
      <c r="I1232" s="2">
        <v>22402.400390999999</v>
      </c>
      <c r="J1232" s="2">
        <f t="shared" si="39"/>
        <v>1.5379287821888062E-3</v>
      </c>
    </row>
    <row r="1233" spans="6:10" x14ac:dyDescent="0.3">
      <c r="F1233" s="29">
        <v>45407</v>
      </c>
      <c r="G1233" s="2">
        <v>2919.9499510000001</v>
      </c>
      <c r="H1233" s="2">
        <f t="shared" si="38"/>
        <v>6.7577541806127734E-3</v>
      </c>
      <c r="I1233" s="2">
        <v>22570.349609000001</v>
      </c>
      <c r="J1233" s="2">
        <f t="shared" si="39"/>
        <v>7.4969295731127962E-3</v>
      </c>
    </row>
    <row r="1234" spans="6:10" x14ac:dyDescent="0.3">
      <c r="F1234" s="29">
        <v>45408</v>
      </c>
      <c r="G1234" s="2">
        <v>2905.1000979999999</v>
      </c>
      <c r="H1234" s="2">
        <f t="shared" si="38"/>
        <v>-5.0856532643357511E-3</v>
      </c>
      <c r="I1234" s="2">
        <v>22419.949218999998</v>
      </c>
      <c r="J1234" s="2">
        <f t="shared" si="39"/>
        <v>-6.6636269533029242E-3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6B4B-5906-47C8-9167-DACBDE048037}">
  <sheetPr codeName="Sheet8"/>
  <dimension ref="B2:AJ1239"/>
  <sheetViews>
    <sheetView topLeftCell="A1212" workbookViewId="0">
      <selection activeCell="J6" activeCellId="3" sqref="D6:D1239 F6:F1239 H6:H1239 J6:J1239"/>
    </sheetView>
  </sheetViews>
  <sheetFormatPr defaultRowHeight="14.4" x14ac:dyDescent="0.3"/>
  <cols>
    <col min="2" max="2" width="19" customWidth="1"/>
    <col min="3" max="4" width="20.109375" customWidth="1"/>
    <col min="5" max="6" width="24.33203125" customWidth="1"/>
    <col min="7" max="7" width="25.5546875" customWidth="1"/>
    <col min="8" max="8" width="22" customWidth="1"/>
    <col min="9" max="9" width="19" customWidth="1"/>
    <col min="10" max="10" width="18.5546875" customWidth="1"/>
    <col min="12" max="12" width="18.44140625" customWidth="1"/>
    <col min="21" max="21" width="20" customWidth="1"/>
    <col min="23" max="23" width="11.5546875" customWidth="1"/>
    <col min="30" max="30" width="16.6640625" customWidth="1"/>
  </cols>
  <sheetData>
    <row r="2" spans="2:36" x14ac:dyDescent="0.3">
      <c r="B2" t="s">
        <v>122</v>
      </c>
      <c r="L2" s="10" t="s">
        <v>105</v>
      </c>
      <c r="O2">
        <f>CORREL(D8:D1239, F8:F1239)</f>
        <v>0.2372541782601007</v>
      </c>
      <c r="U2" s="10" t="s">
        <v>118</v>
      </c>
      <c r="X2">
        <f>CORREL(D8:D1239, H8:H1239)</f>
        <v>0.14079786646125217</v>
      </c>
      <c r="AD2" s="10" t="s">
        <v>123</v>
      </c>
      <c r="AG2">
        <f>CORREL(D8:D1239, J8:J1239)</f>
        <v>0.3247238777738235</v>
      </c>
    </row>
    <row r="3" spans="2:36" x14ac:dyDescent="0.3">
      <c r="B3" t="s">
        <v>95</v>
      </c>
    </row>
    <row r="4" spans="2:36" x14ac:dyDescent="0.3">
      <c r="B4" t="s">
        <v>119</v>
      </c>
    </row>
    <row r="6" spans="2:36" x14ac:dyDescent="0.3">
      <c r="B6" s="15" t="s">
        <v>86</v>
      </c>
      <c r="C6" s="15" t="s">
        <v>87</v>
      </c>
      <c r="D6" s="15" t="s">
        <v>98</v>
      </c>
      <c r="E6" s="15" t="s">
        <v>96</v>
      </c>
      <c r="F6" s="15" t="s">
        <v>97</v>
      </c>
      <c r="G6" s="15" t="s">
        <v>99</v>
      </c>
      <c r="H6" s="15" t="s">
        <v>100</v>
      </c>
      <c r="I6" s="15" t="s">
        <v>120</v>
      </c>
      <c r="J6" s="15" t="s">
        <v>121</v>
      </c>
    </row>
    <row r="7" spans="2:36" x14ac:dyDescent="0.3">
      <c r="B7" s="29">
        <v>43585</v>
      </c>
      <c r="C7" s="2">
        <v>1247.8797609999999</v>
      </c>
      <c r="D7" s="2" t="s">
        <v>93</v>
      </c>
      <c r="E7" s="2">
        <v>188.63014200000001</v>
      </c>
      <c r="F7" s="2" t="s">
        <v>93</v>
      </c>
      <c r="G7" s="2">
        <v>15.45</v>
      </c>
      <c r="H7" s="2" t="s">
        <v>93</v>
      </c>
      <c r="I7" s="2">
        <v>125.545174</v>
      </c>
      <c r="J7" s="2" t="s">
        <v>93</v>
      </c>
      <c r="L7" s="32" t="s">
        <v>111</v>
      </c>
      <c r="M7" s="31" t="s">
        <v>101</v>
      </c>
      <c r="N7" s="31" t="s">
        <v>102</v>
      </c>
      <c r="O7" s="31" t="s">
        <v>103</v>
      </c>
      <c r="Q7" s="5"/>
      <c r="R7" s="31" t="s">
        <v>107</v>
      </c>
      <c r="U7" s="32" t="s">
        <v>111</v>
      </c>
      <c r="V7" s="31" t="s">
        <v>101</v>
      </c>
      <c r="W7" s="31" t="s">
        <v>117</v>
      </c>
      <c r="X7" s="31" t="s">
        <v>103</v>
      </c>
      <c r="Z7" s="5"/>
      <c r="AA7" s="31" t="s">
        <v>107</v>
      </c>
      <c r="AD7" s="32" t="s">
        <v>111</v>
      </c>
      <c r="AE7" s="31" t="s">
        <v>101</v>
      </c>
      <c r="AF7" s="31" t="s">
        <v>124</v>
      </c>
      <c r="AG7" s="31" t="s">
        <v>103</v>
      </c>
      <c r="AI7" s="5"/>
      <c r="AJ7" s="31" t="s">
        <v>107</v>
      </c>
    </row>
    <row r="8" spans="2:36" x14ac:dyDescent="0.3">
      <c r="B8" s="29">
        <v>43587</v>
      </c>
      <c r="C8" s="2">
        <v>1258.855225</v>
      </c>
      <c r="D8" s="2">
        <f>(C8-C7)/C7</f>
        <v>8.7952896929787625E-3</v>
      </c>
      <c r="E8" s="2">
        <v>189.22581500000001</v>
      </c>
      <c r="F8" s="2">
        <f>(E8-E7)/E7</f>
        <v>3.1578887323321053E-3</v>
      </c>
      <c r="G8" s="2">
        <v>16.200001</v>
      </c>
      <c r="H8" s="2">
        <f>(G8-G7)/G7</f>
        <v>4.8543754045307509E-2</v>
      </c>
      <c r="I8" s="2">
        <v>125.149902</v>
      </c>
      <c r="J8" s="2">
        <f>(I8-I7)/I7</f>
        <v>-3.1484443997823893E-3</v>
      </c>
      <c r="L8" s="15" t="s">
        <v>106</v>
      </c>
      <c r="M8" s="2">
        <f>AVERAGE(D8:D1239)</f>
        <v>8.6726780807677467E-4</v>
      </c>
      <c r="N8" s="2">
        <f>AVERAGE(F8:F1239)</f>
        <v>1.9936648871654024E-3</v>
      </c>
      <c r="O8" s="2">
        <f>R8*M8+R9*N8</f>
        <v>1.4304663476210886E-3</v>
      </c>
      <c r="Q8" s="15" t="s">
        <v>101</v>
      </c>
      <c r="R8" s="2">
        <v>0.5</v>
      </c>
      <c r="U8" s="15" t="s">
        <v>106</v>
      </c>
      <c r="V8" s="2">
        <f>AVERAGE(D8:D1239)</f>
        <v>8.6726780807677467E-4</v>
      </c>
      <c r="W8" s="2">
        <f>AVERAGE(H8:H1239)</f>
        <v>1.3117114495314294E-3</v>
      </c>
      <c r="X8" s="2">
        <f>AA8*V8+AA9*W8</f>
        <v>1.089489628804102E-3</v>
      </c>
      <c r="Z8" s="15" t="s">
        <v>101</v>
      </c>
      <c r="AA8" s="2">
        <v>0.5</v>
      </c>
      <c r="AD8" s="15" t="s">
        <v>106</v>
      </c>
      <c r="AE8" s="2">
        <f>AVERAGE(D8:D1239)</f>
        <v>8.6726780807677467E-4</v>
      </c>
      <c r="AF8" s="2">
        <f>AVERAGE(J8:J1239)</f>
        <v>3.1849011539547161E-3</v>
      </c>
      <c r="AG8" s="2">
        <f>AJ8*AE8+AJ9*AF8</f>
        <v>2.0260844810157455E-3</v>
      </c>
      <c r="AI8" s="15" t="s">
        <v>101</v>
      </c>
      <c r="AJ8" s="2">
        <v>0.5</v>
      </c>
    </row>
    <row r="9" spans="2:36" x14ac:dyDescent="0.3">
      <c r="B9" s="29">
        <v>43588</v>
      </c>
      <c r="C9" s="2">
        <v>1262.259644</v>
      </c>
      <c r="D9" s="2">
        <f t="shared" ref="D9:F72" si="0">(C9-C8)/C8</f>
        <v>2.7043769072015106E-3</v>
      </c>
      <c r="E9" s="2">
        <v>190.615723</v>
      </c>
      <c r="F9" s="2">
        <f t="shared" si="0"/>
        <v>7.3452345812329636E-3</v>
      </c>
      <c r="G9" s="2">
        <v>16.149999999999999</v>
      </c>
      <c r="H9" s="2">
        <f t="shared" ref="H9" si="1">(G9-G8)/G8</f>
        <v>-3.0864812909580522E-3</v>
      </c>
      <c r="I9" s="2">
        <v>126.780357</v>
      </c>
      <c r="J9" s="2">
        <f t="shared" ref="J9:J72" si="2">(I9-I8)/I8</f>
        <v>1.302801659405213E-2</v>
      </c>
      <c r="L9" s="15" t="s">
        <v>104</v>
      </c>
      <c r="M9" s="2">
        <f>_xlfn.STDEV.S(D8:D1239)</f>
        <v>1.908640033734901E-2</v>
      </c>
      <c r="N9" s="2">
        <f>_xlfn.STDEV.S(F8:F1239)</f>
        <v>3.5298571871191599E-2</v>
      </c>
      <c r="O9" s="2">
        <f>SQRT(R8^2*M9^2+R9^2*N9^2+2*PRODUCT(M9:N9,R8:R9,O2))</f>
        <v>2.1965694234457427E-2</v>
      </c>
      <c r="Q9" s="15" t="s">
        <v>102</v>
      </c>
      <c r="R9" s="2">
        <v>0.5</v>
      </c>
      <c r="U9" s="15" t="s">
        <v>104</v>
      </c>
      <c r="V9" s="2">
        <f>_xlfn.STDEV.S(D8:D1239)</f>
        <v>1.908640033734901E-2</v>
      </c>
      <c r="W9" s="2">
        <f>_xlfn.STDEV.S(H8:H1239)</f>
        <v>5.3296030208833042E-2</v>
      </c>
      <c r="X9" s="2">
        <f>SQRT(AA8^2*V9^2+AA9^2*W9^2+2*PRODUCT(V9:W9,AA8:AA9,X2))</f>
        <v>2.9543209725587577E-2</v>
      </c>
      <c r="Z9" s="15" t="s">
        <v>117</v>
      </c>
      <c r="AA9" s="2">
        <v>0.5</v>
      </c>
      <c r="AD9" s="15" t="s">
        <v>104</v>
      </c>
      <c r="AE9" s="2">
        <f>_xlfn.STDEV.S(D8:D1239)</f>
        <v>1.908640033734901E-2</v>
      </c>
      <c r="AF9" s="2">
        <f>_xlfn.STDEV.S(J8:J1239)</f>
        <v>3.4112089343236993E-2</v>
      </c>
      <c r="AG9" s="2">
        <f>SQRT(AJ8^2*AE9^2+AJ9^2*AF9^2+2*PRODUCT(AE9:AF9,AJ8:AJ9,AG2))</f>
        <v>2.2083737281919029E-2</v>
      </c>
      <c r="AI9" s="15" t="s">
        <v>117</v>
      </c>
      <c r="AJ9" s="2">
        <v>0.5</v>
      </c>
    </row>
    <row r="10" spans="2:36" x14ac:dyDescent="0.3">
      <c r="B10" s="29">
        <v>43591</v>
      </c>
      <c r="C10" s="2">
        <v>1240.801514</v>
      </c>
      <c r="D10" s="2">
        <f t="shared" si="0"/>
        <v>-1.6999775047866445E-2</v>
      </c>
      <c r="E10" s="2">
        <v>191.85670500000001</v>
      </c>
      <c r="F10" s="2">
        <f t="shared" si="0"/>
        <v>6.5103863441527462E-3</v>
      </c>
      <c r="G10" s="2">
        <v>16.350000000000001</v>
      </c>
      <c r="H10" s="2">
        <f t="shared" ref="H10" si="3">(G10-G9)/G9</f>
        <v>1.2383900928792747E-2</v>
      </c>
      <c r="I10" s="2">
        <v>124.112343</v>
      </c>
      <c r="J10" s="2">
        <f t="shared" si="2"/>
        <v>-2.1044379927089175E-2</v>
      </c>
      <c r="Q10" s="15" t="s">
        <v>109</v>
      </c>
      <c r="R10" s="2">
        <f>R8+R9</f>
        <v>1</v>
      </c>
      <c r="Z10" s="15" t="s">
        <v>109</v>
      </c>
      <c r="AA10" s="2">
        <f>AA8+AA9</f>
        <v>1</v>
      </c>
      <c r="AI10" s="15" t="s">
        <v>109</v>
      </c>
      <c r="AJ10" s="2">
        <f>AJ8+AJ9</f>
        <v>1</v>
      </c>
    </row>
    <row r="11" spans="2:36" x14ac:dyDescent="0.3">
      <c r="B11" s="29">
        <v>43592</v>
      </c>
      <c r="C11" s="2">
        <v>1203.709351</v>
      </c>
      <c r="D11" s="2">
        <f t="shared" si="0"/>
        <v>-2.9893711912411504E-2</v>
      </c>
      <c r="E11" s="2">
        <v>183.66619900000001</v>
      </c>
      <c r="F11" s="2">
        <f t="shared" si="0"/>
        <v>-4.2690746721622257E-2</v>
      </c>
      <c r="G11" s="2">
        <v>15.6</v>
      </c>
      <c r="H11" s="2">
        <f t="shared" ref="H11" si="4">(G11-G10)/G10</f>
        <v>-4.587155963302763E-2</v>
      </c>
      <c r="I11" s="2">
        <v>120.900841</v>
      </c>
      <c r="J11" s="2">
        <f t="shared" si="2"/>
        <v>-2.5875766441698679E-2</v>
      </c>
    </row>
    <row r="12" spans="2:36" x14ac:dyDescent="0.3">
      <c r="B12" s="29">
        <v>43593</v>
      </c>
      <c r="C12" s="2">
        <v>1164.242798</v>
      </c>
      <c r="D12" s="2">
        <f t="shared" si="0"/>
        <v>-3.2787444051350548E-2</v>
      </c>
      <c r="E12" s="2">
        <v>172.0009</v>
      </c>
      <c r="F12" s="2">
        <f t="shared" si="0"/>
        <v>-6.351358640573819E-2</v>
      </c>
      <c r="G12" s="2">
        <v>14.3</v>
      </c>
      <c r="H12" s="2">
        <f t="shared" ref="H12" si="5">(G12-G11)/G11</f>
        <v>-8.3333333333333273E-2</v>
      </c>
      <c r="I12" s="2">
        <v>119.468018</v>
      </c>
      <c r="J12" s="2">
        <f t="shared" si="2"/>
        <v>-1.1851224426139426E-2</v>
      </c>
    </row>
    <row r="13" spans="2:36" x14ac:dyDescent="0.3">
      <c r="B13" s="29">
        <v>43594</v>
      </c>
      <c r="C13" s="2">
        <v>1125.716797</v>
      </c>
      <c r="D13" s="2">
        <f t="shared" si="0"/>
        <v>-3.3091036565724971E-2</v>
      </c>
      <c r="E13" s="2">
        <v>174.03613300000001</v>
      </c>
      <c r="F13" s="2">
        <f t="shared" si="0"/>
        <v>1.183268808477168E-2</v>
      </c>
      <c r="G13" s="2">
        <v>14.3</v>
      </c>
      <c r="H13" s="2">
        <f t="shared" ref="H13" si="6">(G13-G12)/G12</f>
        <v>0</v>
      </c>
      <c r="I13" s="2">
        <v>118.67749000000001</v>
      </c>
      <c r="J13" s="2">
        <f t="shared" si="2"/>
        <v>-6.6170680089460828E-3</v>
      </c>
      <c r="L13" s="32" t="s">
        <v>110</v>
      </c>
      <c r="M13" s="31" t="s">
        <v>101</v>
      </c>
      <c r="N13" s="31" t="s">
        <v>102</v>
      </c>
      <c r="O13" s="31" t="s">
        <v>103</v>
      </c>
      <c r="Q13" s="5"/>
      <c r="R13" s="31" t="s">
        <v>107</v>
      </c>
      <c r="U13" s="32" t="s">
        <v>110</v>
      </c>
      <c r="V13" s="31" t="s">
        <v>101</v>
      </c>
      <c r="W13" s="31" t="s">
        <v>117</v>
      </c>
      <c r="X13" s="31" t="s">
        <v>103</v>
      </c>
      <c r="Z13" s="5"/>
      <c r="AA13" s="31" t="s">
        <v>107</v>
      </c>
      <c r="AD13" s="32" t="s">
        <v>110</v>
      </c>
      <c r="AE13" s="31" t="s">
        <v>101</v>
      </c>
      <c r="AF13" s="31" t="s">
        <v>124</v>
      </c>
      <c r="AG13" s="31" t="s">
        <v>103</v>
      </c>
      <c r="AI13" s="5"/>
      <c r="AJ13" s="31" t="s">
        <v>107</v>
      </c>
    </row>
    <row r="14" spans="2:36" x14ac:dyDescent="0.3">
      <c r="B14" s="29">
        <v>43595</v>
      </c>
      <c r="C14" s="2">
        <v>1120.9682620000001</v>
      </c>
      <c r="D14" s="2">
        <f t="shared" si="0"/>
        <v>-4.2182323410778306E-3</v>
      </c>
      <c r="E14" s="2">
        <v>179.645386</v>
      </c>
      <c r="F14" s="2">
        <f t="shared" si="0"/>
        <v>3.2230393213804602E-2</v>
      </c>
      <c r="G14" s="2">
        <v>14.05</v>
      </c>
      <c r="H14" s="2">
        <f t="shared" ref="H14" si="7">(G14-G13)/G13</f>
        <v>-1.748251748251748E-2</v>
      </c>
      <c r="I14" s="2">
        <v>118.57867400000001</v>
      </c>
      <c r="J14" s="2">
        <f t="shared" si="2"/>
        <v>-8.3264315751874554E-4</v>
      </c>
      <c r="L14" s="15" t="s">
        <v>106</v>
      </c>
      <c r="M14" s="2">
        <v>8.6726780807677467E-4</v>
      </c>
      <c r="N14" s="2">
        <v>1.9936648871654024E-3</v>
      </c>
      <c r="O14" s="2">
        <f>R14*M14+R15*N14</f>
        <v>1.045704166450927E-3</v>
      </c>
      <c r="Q14" s="15" t="s">
        <v>101</v>
      </c>
      <c r="R14" s="2">
        <v>0.84158662900784009</v>
      </c>
      <c r="U14" s="15" t="s">
        <v>106</v>
      </c>
      <c r="V14" s="2">
        <f>AVERAGE(D8:D1239)</f>
        <v>8.6726780807677467E-4</v>
      </c>
      <c r="W14" s="2">
        <f>AVERAGE(H8:H1239)</f>
        <v>1.3117114495314294E-3</v>
      </c>
      <c r="X14" s="2">
        <f>AA14*V14+AA15*W14</f>
        <v>9.0093516839133154E-4</v>
      </c>
      <c r="Z14" s="15" t="s">
        <v>101</v>
      </c>
      <c r="AA14" s="2">
        <v>0.92424830242960798</v>
      </c>
      <c r="AD14" s="15" t="s">
        <v>106</v>
      </c>
      <c r="AE14" s="2">
        <f>AVERAGE(W14:W1245)</f>
        <v>2.7303870829182234E-2</v>
      </c>
      <c r="AF14" s="2">
        <f>AVERAGE(J8:J1239)</f>
        <v>3.1849011539547161E-3</v>
      </c>
      <c r="AG14" s="2">
        <f>AJ14*AE14+AJ15*AF14</f>
        <v>3.1849010013340279E-3</v>
      </c>
      <c r="AI14" s="15" t="s">
        <v>101</v>
      </c>
      <c r="AJ14" s="2">
        <v>0</v>
      </c>
    </row>
    <row r="15" spans="2:36" x14ac:dyDescent="0.3">
      <c r="B15" s="29">
        <v>43598</v>
      </c>
      <c r="C15" s="2">
        <v>1103.855591</v>
      </c>
      <c r="D15" s="2">
        <f t="shared" si="0"/>
        <v>-1.5265972802359404E-2</v>
      </c>
      <c r="E15" s="2">
        <v>181.630966</v>
      </c>
      <c r="F15" s="2">
        <f t="shared" si="0"/>
        <v>1.105277482606761E-2</v>
      </c>
      <c r="G15" s="2">
        <v>14.45</v>
      </c>
      <c r="H15" s="2">
        <f t="shared" ref="H15" si="8">(G15-G14)/G14</f>
        <v>2.8469750889679613E-2</v>
      </c>
      <c r="I15" s="2">
        <v>116.207092</v>
      </c>
      <c r="J15" s="2">
        <f t="shared" si="2"/>
        <v>-2.0000071851031184E-2</v>
      </c>
      <c r="L15" s="15" t="s">
        <v>104</v>
      </c>
      <c r="M15" s="2">
        <v>1.908640033734901E-2</v>
      </c>
      <c r="N15" s="2">
        <v>3.5298571871191599E-2</v>
      </c>
      <c r="O15" s="2">
        <f>SQRT(R14^2*M15^2+R15^2*N15^2+2*PRODUCT(M15:N15,R14:R15,O2))</f>
        <v>1.8218219295031406E-2</v>
      </c>
      <c r="Q15" s="15" t="s">
        <v>102</v>
      </c>
      <c r="R15" s="2">
        <v>0.15841337099216002</v>
      </c>
      <c r="U15" s="15" t="s">
        <v>104</v>
      </c>
      <c r="V15" s="2">
        <f>_xlfn.STDEV.S(D8:D1239)</f>
        <v>1.908640033734901E-2</v>
      </c>
      <c r="W15" s="2">
        <f>_xlfn.STDEV.S(H8:H1239)</f>
        <v>5.3296030208833042E-2</v>
      </c>
      <c r="X15" s="2">
        <f>SQRT(AA14^2*V15^2+AA15^2*W15^2+2*PRODUCT(V15:W15,AA14:AA15,X2))</f>
        <v>1.8642544890495476E-2</v>
      </c>
      <c r="Z15" s="15" t="s">
        <v>117</v>
      </c>
      <c r="AA15" s="2">
        <v>7.5751697570392074E-2</v>
      </c>
      <c r="AD15" s="15" t="s">
        <v>104</v>
      </c>
      <c r="AE15" s="2">
        <f>_xlfn.STDEV.S(M8:M1239)</f>
        <v>0.61549238925569549</v>
      </c>
      <c r="AF15" s="2">
        <f>_xlfn.STDEV.S(J8:J1239)</f>
        <v>3.4112089343236993E-2</v>
      </c>
      <c r="AG15" s="2">
        <f>SQRT(AJ14^2*AE15^2+AJ15^2*AF15^2+2*PRODUCT(AE15:AF15,AJ14:AJ15,AG2))</f>
        <v>3.4112087708583261E-2</v>
      </c>
      <c r="AI15" s="15" t="s">
        <v>117</v>
      </c>
      <c r="AJ15" s="2">
        <v>0.99999995207992931</v>
      </c>
    </row>
    <row r="16" spans="2:36" x14ac:dyDescent="0.3">
      <c r="B16" s="29">
        <v>43599</v>
      </c>
      <c r="C16" s="2">
        <v>1129.3005370000001</v>
      </c>
      <c r="D16" s="2">
        <f t="shared" si="0"/>
        <v>2.3050973521771177E-2</v>
      </c>
      <c r="E16" s="2">
        <v>185.80069</v>
      </c>
      <c r="F16" s="2">
        <f t="shared" si="0"/>
        <v>2.2957120648689398E-2</v>
      </c>
      <c r="G16" s="2">
        <v>14</v>
      </c>
      <c r="H16" s="2">
        <f t="shared" ref="H16" si="9">(G16-G15)/G15</f>
        <v>-3.114186851211068E-2</v>
      </c>
      <c r="I16" s="2">
        <v>121.888992</v>
      </c>
      <c r="J16" s="2">
        <f t="shared" si="2"/>
        <v>4.8894606191505062E-2</v>
      </c>
      <c r="Q16" s="15" t="s">
        <v>109</v>
      </c>
      <c r="R16" s="2">
        <f>R14+R15</f>
        <v>1</v>
      </c>
      <c r="Z16" s="15" t="s">
        <v>109</v>
      </c>
      <c r="AA16" s="2">
        <f>AA14+AA15</f>
        <v>1</v>
      </c>
      <c r="AI16" s="15" t="s">
        <v>109</v>
      </c>
      <c r="AJ16" s="2">
        <f>AJ14+AJ15</f>
        <v>0.99999995207992931</v>
      </c>
    </row>
    <row r="17" spans="2:36" x14ac:dyDescent="0.3">
      <c r="B17" s="29">
        <v>43600</v>
      </c>
      <c r="C17" s="2">
        <v>1126.1198730000001</v>
      </c>
      <c r="D17" s="2">
        <f t="shared" si="0"/>
        <v>-2.8164902926987438E-3</v>
      </c>
      <c r="E17" s="2">
        <v>189.67257699999999</v>
      </c>
      <c r="F17" s="2">
        <f t="shared" si="0"/>
        <v>2.0838926916794478E-2</v>
      </c>
      <c r="G17" s="2">
        <v>12.9</v>
      </c>
      <c r="H17" s="2">
        <f t="shared" ref="H17" si="10">(G17-G16)/G16</f>
        <v>-7.8571428571428542E-2</v>
      </c>
      <c r="I17" s="2">
        <v>116.009468</v>
      </c>
      <c r="J17" s="2">
        <f t="shared" si="2"/>
        <v>-4.8236710333940599E-2</v>
      </c>
    </row>
    <row r="18" spans="2:36" x14ac:dyDescent="0.3">
      <c r="B18" s="29">
        <v>43601</v>
      </c>
      <c r="C18" s="2">
        <v>1133.6907960000001</v>
      </c>
      <c r="D18" s="2">
        <f t="shared" si="0"/>
        <v>6.7230169554071909E-3</v>
      </c>
      <c r="E18" s="2">
        <v>193.44517500000001</v>
      </c>
      <c r="F18" s="2">
        <f t="shared" si="0"/>
        <v>1.9890055060516294E-2</v>
      </c>
      <c r="G18" s="2">
        <v>12.2</v>
      </c>
      <c r="H18" s="2">
        <f t="shared" ref="H18" si="11">(G18-G17)/G17</f>
        <v>-5.4263565891472951E-2</v>
      </c>
      <c r="I18" s="2">
        <v>117.392883</v>
      </c>
      <c r="J18" s="2">
        <f t="shared" si="2"/>
        <v>1.1925018051112858E-2</v>
      </c>
    </row>
    <row r="19" spans="2:36" x14ac:dyDescent="0.3">
      <c r="B19" s="29">
        <v>43602</v>
      </c>
      <c r="C19" s="2">
        <v>1135.527466</v>
      </c>
      <c r="D19" s="2">
        <f t="shared" si="0"/>
        <v>1.6200801898367998E-3</v>
      </c>
      <c r="E19" s="2">
        <v>193.79264800000001</v>
      </c>
      <c r="F19" s="2">
        <f t="shared" si="0"/>
        <v>1.7962350314501662E-3</v>
      </c>
      <c r="G19" s="2">
        <v>11.85</v>
      </c>
      <c r="H19" s="2">
        <f t="shared" ref="H19" si="12">(G19-G18)/G18</f>
        <v>-2.8688524590163907E-2</v>
      </c>
      <c r="I19" s="2">
        <v>117.886971</v>
      </c>
      <c r="J19" s="2">
        <f t="shared" si="2"/>
        <v>4.2088411782169538E-3</v>
      </c>
      <c r="L19" s="32" t="s">
        <v>112</v>
      </c>
      <c r="M19" s="31" t="s">
        <v>101</v>
      </c>
      <c r="N19" s="31" t="s">
        <v>102</v>
      </c>
      <c r="O19" s="31" t="s">
        <v>103</v>
      </c>
      <c r="Q19" s="5"/>
      <c r="R19" s="31" t="s">
        <v>107</v>
      </c>
      <c r="U19" s="32" t="s">
        <v>112</v>
      </c>
      <c r="V19" s="31" t="s">
        <v>101</v>
      </c>
      <c r="W19" s="31" t="s">
        <v>117</v>
      </c>
      <c r="X19" s="31" t="s">
        <v>103</v>
      </c>
      <c r="Z19" s="5"/>
      <c r="AA19" s="31" t="s">
        <v>107</v>
      </c>
      <c r="AD19" s="32" t="s">
        <v>112</v>
      </c>
      <c r="AE19" s="31" t="s">
        <v>101</v>
      </c>
      <c r="AF19" s="31" t="s">
        <v>124</v>
      </c>
      <c r="AG19" s="31" t="s">
        <v>103</v>
      </c>
      <c r="AI19" s="5"/>
      <c r="AJ19" s="31" t="s">
        <v>107</v>
      </c>
    </row>
    <row r="20" spans="2:36" x14ac:dyDescent="0.3">
      <c r="B20" s="29">
        <v>43605</v>
      </c>
      <c r="C20" s="2">
        <v>1187.940552</v>
      </c>
      <c r="D20" s="2">
        <f t="shared" si="0"/>
        <v>4.6157479734620546E-2</v>
      </c>
      <c r="E20" s="2">
        <v>193.693375</v>
      </c>
      <c r="F20" s="2">
        <f t="shared" si="0"/>
        <v>-5.1226401529954235E-4</v>
      </c>
      <c r="G20" s="2">
        <v>12.55</v>
      </c>
      <c r="H20" s="2">
        <f t="shared" ref="H20" si="13">(G20-G19)/G19</f>
        <v>5.9071729957805998E-2</v>
      </c>
      <c r="I20" s="2">
        <v>150.15025299999999</v>
      </c>
      <c r="J20" s="2">
        <f t="shared" si="2"/>
        <v>0.27367979452114338</v>
      </c>
      <c r="L20" s="15" t="s">
        <v>106</v>
      </c>
      <c r="M20" s="2">
        <v>8.6726780807677467E-4</v>
      </c>
      <c r="N20" s="2">
        <v>1.9936648871654024E-3</v>
      </c>
      <c r="O20" s="2">
        <f>R20*M20+R21*N20</f>
        <v>1.9936648871654019E-3</v>
      </c>
      <c r="Q20" s="15" t="s">
        <v>101</v>
      </c>
      <c r="R20" s="2">
        <v>0</v>
      </c>
      <c r="U20" s="15" t="s">
        <v>106</v>
      </c>
      <c r="V20" s="2">
        <f>AVERAGE(D8:D1239)</f>
        <v>8.6726780807677467E-4</v>
      </c>
      <c r="W20" s="2">
        <f>AVERAGE(H8:H1239)</f>
        <v>1.3117114495314294E-3</v>
      </c>
      <c r="X20" s="2">
        <f>AA20*V20+AA21*W20</f>
        <v>1.3117114495314294E-3</v>
      </c>
      <c r="Z20" s="15" t="s">
        <v>101</v>
      </c>
      <c r="AA20" s="2">
        <v>0</v>
      </c>
      <c r="AD20" s="15" t="s">
        <v>106</v>
      </c>
      <c r="AE20" s="2">
        <f>AVERAGE(D8:D1239)</f>
        <v>8.6726780807677467E-4</v>
      </c>
      <c r="AF20" s="2">
        <f>AVERAGE(J8:J1239)</f>
        <v>3.1849011539547161E-3</v>
      </c>
      <c r="AG20" s="2">
        <f>AJ20*AE20+AJ21*AF20</f>
        <v>3.1849011539547161E-3</v>
      </c>
      <c r="AI20" s="15" t="s">
        <v>101</v>
      </c>
      <c r="AJ20" s="2">
        <v>0</v>
      </c>
    </row>
    <row r="21" spans="2:36" x14ac:dyDescent="0.3">
      <c r="B21" s="29">
        <v>43606</v>
      </c>
      <c r="C21" s="2">
        <v>1200.3942870000001</v>
      </c>
      <c r="D21" s="2">
        <f t="shared" si="0"/>
        <v>1.0483466516092171E-2</v>
      </c>
      <c r="E21" s="2">
        <v>196.27462800000001</v>
      </c>
      <c r="F21" s="2">
        <f t="shared" si="0"/>
        <v>1.3326490903470517E-2</v>
      </c>
      <c r="G21" s="2">
        <v>11.8</v>
      </c>
      <c r="H21" s="2">
        <f t="shared" ref="H21" si="14">(G21-G20)/G20</f>
        <v>-5.97609561752988E-2</v>
      </c>
      <c r="I21" s="2">
        <v>152.818253</v>
      </c>
      <c r="J21" s="2">
        <f t="shared" si="2"/>
        <v>1.7768867828680958E-2</v>
      </c>
      <c r="L21" s="15" t="s">
        <v>104</v>
      </c>
      <c r="M21" s="2">
        <v>1.908640033734901E-2</v>
      </c>
      <c r="N21" s="2">
        <v>3.5298571871191599E-2</v>
      </c>
      <c r="O21" s="2">
        <f>SQRT(R20^2*M21^2+R21^2*N21^2+2*PRODUCT(M21:N21,R20:R21,O2))</f>
        <v>3.5298571871191599E-2</v>
      </c>
      <c r="Q21" s="15" t="s">
        <v>102</v>
      </c>
      <c r="R21" s="2">
        <v>0.99999999999999989</v>
      </c>
      <c r="U21" s="15" t="s">
        <v>104</v>
      </c>
      <c r="V21" s="2">
        <f>_xlfn.STDEV.S(D8:D1239)</f>
        <v>1.908640033734901E-2</v>
      </c>
      <c r="W21" s="2">
        <f>_xlfn.STDEV.S(H8:H1239)</f>
        <v>5.3296030208833042E-2</v>
      </c>
      <c r="X21" s="2">
        <f>SQRT(AA20^2*V21^2+AA21^2*W21^2+2*PRODUCT(V21:W21,AA20:AA21,X2))</f>
        <v>5.3296030208833042E-2</v>
      </c>
      <c r="Z21" s="15" t="s">
        <v>117</v>
      </c>
      <c r="AA21" s="2">
        <v>1</v>
      </c>
      <c r="AD21" s="15" t="s">
        <v>104</v>
      </c>
      <c r="AE21" s="2">
        <f>_xlfn.STDEV.S(D8:D1239)</f>
        <v>1.908640033734901E-2</v>
      </c>
      <c r="AF21" s="2">
        <f>_xlfn.STDEV.S(J8:J1239)</f>
        <v>3.4112089343236993E-2</v>
      </c>
      <c r="AG21" s="2">
        <f>SQRT(AJ20^2*AE21^2+AJ21^2*AF21^2+2*PRODUCT(AE21:AF21,AJ20:AJ21,AG2))</f>
        <v>3.4112089343236993E-2</v>
      </c>
      <c r="AI21" s="15" t="s">
        <v>117</v>
      </c>
      <c r="AJ21" s="2">
        <v>1</v>
      </c>
    </row>
    <row r="22" spans="2:36" x14ac:dyDescent="0.3">
      <c r="B22" s="29">
        <v>43607</v>
      </c>
      <c r="C22" s="2">
        <v>1200.931763</v>
      </c>
      <c r="D22" s="2">
        <f t="shared" si="0"/>
        <v>4.4774954847812403E-4</v>
      </c>
      <c r="E22" s="2">
        <v>190.91355899999999</v>
      </c>
      <c r="F22" s="2">
        <f t="shared" si="0"/>
        <v>-2.7314121313734011E-2</v>
      </c>
      <c r="G22" s="2">
        <v>12.15</v>
      </c>
      <c r="H22" s="2">
        <f t="shared" ref="H22" si="15">(G22-G21)/G21</f>
        <v>2.9661016949152512E-2</v>
      </c>
      <c r="I22" s="2">
        <v>156.07917800000001</v>
      </c>
      <c r="J22" s="2">
        <f t="shared" si="2"/>
        <v>2.1338583159958086E-2</v>
      </c>
      <c r="Q22" s="15" t="s">
        <v>109</v>
      </c>
      <c r="R22" s="2">
        <f>R20+R21</f>
        <v>0.99999999999999989</v>
      </c>
      <c r="Z22" s="15" t="s">
        <v>109</v>
      </c>
      <c r="AA22" s="2">
        <f>AA20+AA21</f>
        <v>1</v>
      </c>
      <c r="AI22" s="15" t="s">
        <v>109</v>
      </c>
      <c r="AJ22" s="2">
        <f>AJ20+AJ21</f>
        <v>1</v>
      </c>
    </row>
    <row r="23" spans="2:36" x14ac:dyDescent="0.3">
      <c r="B23" s="29">
        <v>43608</v>
      </c>
      <c r="C23" s="2">
        <v>1195.108154</v>
      </c>
      <c r="D23" s="2">
        <f t="shared" si="0"/>
        <v>-4.8492422129399809E-3</v>
      </c>
      <c r="E23" s="2">
        <v>190.16897599999999</v>
      </c>
      <c r="F23" s="2">
        <f t="shared" si="0"/>
        <v>-3.9001053874858924E-3</v>
      </c>
      <c r="G23" s="2">
        <v>12.75</v>
      </c>
      <c r="H23" s="2">
        <f t="shared" ref="H23" si="16">(G23-G22)/G22</f>
        <v>4.9382716049382686E-2</v>
      </c>
      <c r="I23" s="2">
        <v>159.142471</v>
      </c>
      <c r="J23" s="2">
        <f t="shared" si="2"/>
        <v>1.9626532118204691E-2</v>
      </c>
    </row>
    <row r="24" spans="2:36" x14ac:dyDescent="0.3">
      <c r="B24" s="29">
        <v>43609</v>
      </c>
      <c r="C24" s="2">
        <v>1197.751221</v>
      </c>
      <c r="D24" s="2">
        <f t="shared" si="0"/>
        <v>2.2115713888769717E-3</v>
      </c>
      <c r="E24" s="2">
        <v>186.64456200000001</v>
      </c>
      <c r="F24" s="2">
        <f t="shared" si="0"/>
        <v>-1.8533065035802574E-2</v>
      </c>
      <c r="G24" s="2">
        <v>12.85</v>
      </c>
      <c r="H24" s="2">
        <f t="shared" ref="H24" si="17">(G24-G23)/G23</f>
        <v>7.8431372549019329E-3</v>
      </c>
      <c r="I24" s="2">
        <v>154.54754600000001</v>
      </c>
      <c r="J24" s="2">
        <f t="shared" si="2"/>
        <v>-2.8873027866960728E-2</v>
      </c>
      <c r="L24" s="8" t="s">
        <v>113</v>
      </c>
      <c r="M24" s="2">
        <f>O20</f>
        <v>1.9936648871654019E-3</v>
      </c>
      <c r="U24" s="8" t="s">
        <v>113</v>
      </c>
      <c r="V24" s="2">
        <f>X20</f>
        <v>1.3117114495314294E-3</v>
      </c>
      <c r="AD24" s="8" t="s">
        <v>113</v>
      </c>
      <c r="AE24" s="2">
        <f>AG20</f>
        <v>3.1849011539547161E-3</v>
      </c>
    </row>
    <row r="25" spans="2:36" x14ac:dyDescent="0.3">
      <c r="B25" s="29">
        <v>43612</v>
      </c>
      <c r="C25" s="2">
        <v>1174.2771</v>
      </c>
      <c r="D25" s="2">
        <f t="shared" si="0"/>
        <v>-1.9598494736161882E-2</v>
      </c>
      <c r="E25" s="2">
        <v>185.105728</v>
      </c>
      <c r="F25" s="2">
        <f t="shared" si="0"/>
        <v>-8.2447298946754649E-3</v>
      </c>
      <c r="G25" s="2">
        <v>13.05</v>
      </c>
      <c r="H25" s="2">
        <f t="shared" ref="H25" si="18">(G25-G24)/G24</f>
        <v>1.5564202334630434E-2</v>
      </c>
      <c r="I25" s="2">
        <v>155.33805799999999</v>
      </c>
      <c r="J25" s="2">
        <f t="shared" si="2"/>
        <v>5.1150084259505377E-3</v>
      </c>
      <c r="L25" s="8" t="s">
        <v>114</v>
      </c>
      <c r="M25" s="2">
        <v>7.0000000000000007E-2</v>
      </c>
      <c r="U25" s="8" t="s">
        <v>114</v>
      </c>
      <c r="V25" s="2">
        <v>7.0000000000000007E-2</v>
      </c>
      <c r="AD25" s="8" t="s">
        <v>114</v>
      </c>
      <c r="AE25" s="2">
        <v>7.0000000000000007E-2</v>
      </c>
    </row>
    <row r="26" spans="2:36" x14ac:dyDescent="0.3">
      <c r="B26" s="29">
        <v>43613</v>
      </c>
      <c r="C26" s="2">
        <v>1186.0142820000001</v>
      </c>
      <c r="D26" s="2">
        <f t="shared" si="0"/>
        <v>9.9952404760342128E-3</v>
      </c>
      <c r="E26" s="2">
        <v>174.13540599999999</v>
      </c>
      <c r="F26" s="2">
        <f t="shared" si="0"/>
        <v>-5.9265167634358726E-2</v>
      </c>
      <c r="G26" s="2">
        <v>13.65</v>
      </c>
      <c r="H26" s="2">
        <f t="shared" ref="H26" si="19">(G26-G25)/G25</f>
        <v>4.5977011494252845E-2</v>
      </c>
      <c r="I26" s="2">
        <v>155.782715</v>
      </c>
      <c r="J26" s="2">
        <f t="shared" si="2"/>
        <v>2.8625116454076343E-3</v>
      </c>
      <c r="L26" s="8" t="s">
        <v>115</v>
      </c>
      <c r="M26" s="2">
        <f>O21</f>
        <v>3.5298571871191599E-2</v>
      </c>
      <c r="U26" s="8" t="s">
        <v>115</v>
      </c>
      <c r="V26" s="2">
        <f>X21</f>
        <v>5.3296030208833042E-2</v>
      </c>
      <c r="AD26" s="8" t="s">
        <v>115</v>
      </c>
      <c r="AE26" s="2">
        <f>AG21</f>
        <v>3.4112089343236993E-2</v>
      </c>
    </row>
    <row r="27" spans="2:36" x14ac:dyDescent="0.3">
      <c r="B27" s="29">
        <v>43614</v>
      </c>
      <c r="C27" s="2">
        <v>1176.427612</v>
      </c>
      <c r="D27" s="2">
        <f t="shared" si="0"/>
        <v>-8.0830982775636929E-3</v>
      </c>
      <c r="E27" s="2">
        <v>177.95764199999999</v>
      </c>
      <c r="F27" s="2">
        <f t="shared" si="0"/>
        <v>2.1949792335741326E-2</v>
      </c>
      <c r="G27" s="2">
        <v>13.2</v>
      </c>
      <c r="H27" s="2">
        <f t="shared" ref="H27" si="20">(G27-G26)/G26</f>
        <v>-3.2967032967033044E-2</v>
      </c>
      <c r="I27" s="2">
        <v>153.312332</v>
      </c>
      <c r="J27" s="2">
        <f t="shared" si="2"/>
        <v>-1.5857876144988219E-2</v>
      </c>
      <c r="L27" s="8" t="s">
        <v>116</v>
      </c>
      <c r="M27" s="2">
        <f>(M24-M25)/M26</f>
        <v>-1.9266030184166447</v>
      </c>
      <c r="U27" s="8" t="s">
        <v>116</v>
      </c>
      <c r="V27" s="2">
        <f>(V24-V25)/V26</f>
        <v>-1.288806845112537</v>
      </c>
      <c r="AD27" s="8" t="s">
        <v>116</v>
      </c>
      <c r="AE27" s="2">
        <f>(AE24-AE25)/AE26</f>
        <v>-1.9586926550804178</v>
      </c>
    </row>
    <row r="28" spans="2:36" x14ac:dyDescent="0.3">
      <c r="B28" s="29">
        <v>43615</v>
      </c>
      <c r="C28" s="2">
        <v>1191.3900149999999</v>
      </c>
      <c r="D28" s="2">
        <f t="shared" si="0"/>
        <v>1.2718507154522649E-2</v>
      </c>
      <c r="E28" s="2">
        <v>186.19781499999999</v>
      </c>
      <c r="F28" s="2">
        <f t="shared" si="0"/>
        <v>4.6304125562643718E-2</v>
      </c>
      <c r="G28" s="2">
        <v>13.3</v>
      </c>
      <c r="H28" s="2">
        <f t="shared" ref="H28" si="21">(G28-G27)/G27</f>
        <v>7.5757575757576835E-3</v>
      </c>
      <c r="I28" s="2">
        <v>156.227417</v>
      </c>
      <c r="J28" s="2">
        <f t="shared" si="2"/>
        <v>1.9014028173545784E-2</v>
      </c>
    </row>
    <row r="29" spans="2:36" x14ac:dyDescent="0.3">
      <c r="B29" s="29">
        <v>43616</v>
      </c>
      <c r="C29" s="2">
        <v>1191.7482910000001</v>
      </c>
      <c r="D29" s="2">
        <f t="shared" si="0"/>
        <v>3.0072100276932399E-4</v>
      </c>
      <c r="E29" s="2">
        <v>185.94961499999999</v>
      </c>
      <c r="F29" s="2">
        <f t="shared" si="0"/>
        <v>-1.3329909376218895E-3</v>
      </c>
      <c r="G29" s="2">
        <v>13.95</v>
      </c>
      <c r="H29" s="2">
        <f t="shared" ref="H29" si="22">(G29-G28)/G28</f>
        <v>4.8872180451127713E-2</v>
      </c>
      <c r="I29" s="2">
        <v>152.91709900000001</v>
      </c>
      <c r="J29" s="2">
        <f t="shared" si="2"/>
        <v>-2.1189097685715402E-2</v>
      </c>
    </row>
    <row r="30" spans="2:36" x14ac:dyDescent="0.3">
      <c r="B30" s="29">
        <v>43619</v>
      </c>
      <c r="C30" s="2">
        <v>1218.6716309999999</v>
      </c>
      <c r="D30" s="2">
        <f t="shared" si="0"/>
        <v>2.2591465163678447E-2</v>
      </c>
      <c r="E30" s="2">
        <v>181.58132900000001</v>
      </c>
      <c r="F30" s="2">
        <f t="shared" si="0"/>
        <v>-2.3491772220125239E-2</v>
      </c>
      <c r="G30" s="2">
        <v>14</v>
      </c>
      <c r="H30" s="2">
        <f t="shared" ref="H30" si="23">(G30-G29)/G29</f>
        <v>3.5842293906810548E-3</v>
      </c>
      <c r="I30" s="2">
        <v>157.166168</v>
      </c>
      <c r="J30" s="2">
        <f t="shared" si="2"/>
        <v>2.7786748687927902E-2</v>
      </c>
    </row>
    <row r="31" spans="2:36" x14ac:dyDescent="0.3">
      <c r="B31" s="29">
        <v>43620</v>
      </c>
      <c r="C31" s="2">
        <v>1211.0113530000001</v>
      </c>
      <c r="D31" s="2">
        <f t="shared" si="0"/>
        <v>-6.2857604994990112E-3</v>
      </c>
      <c r="E31" s="2">
        <v>178.50367700000001</v>
      </c>
      <c r="F31" s="2">
        <f t="shared" si="0"/>
        <v>-1.6949165516901798E-2</v>
      </c>
      <c r="G31" s="2">
        <v>13.85</v>
      </c>
      <c r="H31" s="2">
        <f t="shared" ref="H31" si="24">(G31-G30)/G30</f>
        <v>-1.071428571428574E-2</v>
      </c>
      <c r="I31" s="2">
        <v>155.73332199999999</v>
      </c>
      <c r="J31" s="2">
        <f t="shared" si="2"/>
        <v>-9.1167585125573082E-3</v>
      </c>
    </row>
    <row r="32" spans="2:36" x14ac:dyDescent="0.3">
      <c r="B32" s="29">
        <v>43622</v>
      </c>
      <c r="C32" s="2">
        <v>1189.239624</v>
      </c>
      <c r="D32" s="2">
        <f t="shared" si="0"/>
        <v>-1.7978137815195236E-2</v>
      </c>
      <c r="E32" s="2">
        <v>170.71028100000001</v>
      </c>
      <c r="F32" s="2">
        <f t="shared" si="0"/>
        <v>-4.3659582429778188E-2</v>
      </c>
      <c r="G32" s="2">
        <v>13.45</v>
      </c>
      <c r="H32" s="2">
        <f t="shared" ref="H32" si="25">(G32-G31)/G31</f>
        <v>-2.8880866425992805E-2</v>
      </c>
      <c r="I32" s="2">
        <v>151.336029</v>
      </c>
      <c r="J32" s="2">
        <f t="shared" si="2"/>
        <v>-2.8236044434986052E-2</v>
      </c>
    </row>
    <row r="33" spans="2:10" x14ac:dyDescent="0.3">
      <c r="B33" s="29">
        <v>43623</v>
      </c>
      <c r="C33" s="2">
        <v>1178.0852050000001</v>
      </c>
      <c r="D33" s="2">
        <f t="shared" si="0"/>
        <v>-9.3794545480095446E-3</v>
      </c>
      <c r="E33" s="2">
        <v>168.02973900000001</v>
      </c>
      <c r="F33" s="2">
        <f t="shared" si="0"/>
        <v>-1.5702288018610913E-2</v>
      </c>
      <c r="G33" s="2">
        <v>13.4</v>
      </c>
      <c r="H33" s="2">
        <f t="shared" ref="H33" si="26">(G33-G32)/G32</f>
        <v>-3.7174721189590287E-3</v>
      </c>
      <c r="I33" s="2">
        <v>149.557343</v>
      </c>
      <c r="J33" s="2">
        <f t="shared" si="2"/>
        <v>-1.1753222360552313E-2</v>
      </c>
    </row>
    <row r="34" spans="2:10" x14ac:dyDescent="0.3">
      <c r="B34" s="29">
        <v>43626</v>
      </c>
      <c r="C34" s="2">
        <v>1181.892822</v>
      </c>
      <c r="D34" s="2">
        <f t="shared" si="0"/>
        <v>3.2320387216813714E-3</v>
      </c>
      <c r="E34" s="2">
        <v>164.70388800000001</v>
      </c>
      <c r="F34" s="2">
        <f t="shared" si="0"/>
        <v>-1.9793228387981962E-2</v>
      </c>
      <c r="G34" s="2">
        <v>12.8</v>
      </c>
      <c r="H34" s="2">
        <f t="shared" ref="H34" si="27">(G34-G33)/G33</f>
        <v>-4.4776119402985044E-2</v>
      </c>
      <c r="I34" s="2">
        <v>148.173935</v>
      </c>
      <c r="J34" s="2">
        <f t="shared" si="2"/>
        <v>-9.2500172325206582E-3</v>
      </c>
    </row>
    <row r="35" spans="2:10" x14ac:dyDescent="0.3">
      <c r="B35" s="29">
        <v>43627</v>
      </c>
      <c r="C35" s="2">
        <v>1190.8522949999999</v>
      </c>
      <c r="D35" s="2">
        <f t="shared" si="0"/>
        <v>7.5806137690545084E-3</v>
      </c>
      <c r="E35" s="2">
        <v>165.150665</v>
      </c>
      <c r="F35" s="2">
        <f t="shared" si="0"/>
        <v>2.7126074886586605E-3</v>
      </c>
      <c r="G35" s="2">
        <v>13.15</v>
      </c>
      <c r="H35" s="2">
        <f t="shared" ref="H35" si="28">(G35-G34)/G34</f>
        <v>2.7343749999999972E-2</v>
      </c>
      <c r="I35" s="2">
        <v>151.78071600000001</v>
      </c>
      <c r="J35" s="2">
        <f t="shared" si="2"/>
        <v>2.4341534832020301E-2</v>
      </c>
    </row>
    <row r="36" spans="2:10" x14ac:dyDescent="0.3">
      <c r="B36" s="29">
        <v>43628</v>
      </c>
      <c r="C36" s="2">
        <v>1193.5401609999999</v>
      </c>
      <c r="D36" s="2">
        <f t="shared" si="0"/>
        <v>2.2570943611440793E-3</v>
      </c>
      <c r="E36" s="2">
        <v>168.675049</v>
      </c>
      <c r="F36" s="2">
        <f t="shared" si="0"/>
        <v>2.1340416643190613E-2</v>
      </c>
      <c r="G36" s="2">
        <v>12.85</v>
      </c>
      <c r="H36" s="2">
        <f t="shared" ref="H36" si="29">(G36-G35)/G35</f>
        <v>-2.2813688212927809E-2</v>
      </c>
      <c r="I36" s="2">
        <v>151.385437</v>
      </c>
      <c r="J36" s="2">
        <f t="shared" si="2"/>
        <v>-2.6042768173528468E-3</v>
      </c>
    </row>
    <row r="37" spans="2:10" x14ac:dyDescent="0.3">
      <c r="B37" s="29">
        <v>43629</v>
      </c>
      <c r="C37" s="2">
        <v>1189.1501459999999</v>
      </c>
      <c r="D37" s="2">
        <f t="shared" si="0"/>
        <v>-3.6781460259550903E-3</v>
      </c>
      <c r="E37" s="2">
        <v>168.47650100000001</v>
      </c>
      <c r="F37" s="2">
        <f t="shared" si="0"/>
        <v>-1.1771035560807111E-3</v>
      </c>
      <c r="G37" s="2">
        <v>12.9</v>
      </c>
      <c r="H37" s="2">
        <f t="shared" ref="H37" si="30">(G37-G36)/G36</f>
        <v>3.8910505836576431E-3</v>
      </c>
      <c r="I37" s="2">
        <v>151.28663599999999</v>
      </c>
      <c r="J37" s="2">
        <f t="shared" si="2"/>
        <v>-6.5264533998741765E-4</v>
      </c>
    </row>
    <row r="38" spans="2:10" x14ac:dyDescent="0.3">
      <c r="B38" s="29">
        <v>43630</v>
      </c>
      <c r="C38" s="2">
        <v>1180.459351</v>
      </c>
      <c r="D38" s="2">
        <f t="shared" si="0"/>
        <v>-7.3084084707331657E-3</v>
      </c>
      <c r="E38" s="2">
        <v>165.49812299999999</v>
      </c>
      <c r="F38" s="2">
        <f t="shared" si="0"/>
        <v>-1.767829924245649E-2</v>
      </c>
      <c r="G38" s="2">
        <v>12.5</v>
      </c>
      <c r="H38" s="2">
        <f t="shared" ref="H38" si="31">(G38-G37)/G37</f>
        <v>-3.1007751937984523E-2</v>
      </c>
      <c r="I38" s="2">
        <v>150.64433299999999</v>
      </c>
      <c r="J38" s="2">
        <f t="shared" si="2"/>
        <v>-4.2456030286772877E-3</v>
      </c>
    </row>
    <row r="39" spans="2:10" x14ac:dyDescent="0.3">
      <c r="B39" s="29">
        <v>43633</v>
      </c>
      <c r="C39" s="2">
        <v>1148.877197</v>
      </c>
      <c r="D39" s="2">
        <f t="shared" si="0"/>
        <v>-2.6754122429752301E-2</v>
      </c>
      <c r="E39" s="2">
        <v>158.10183699999999</v>
      </c>
      <c r="F39" s="2">
        <f t="shared" si="0"/>
        <v>-4.4691056707634104E-2</v>
      </c>
      <c r="G39" s="2">
        <v>12.1</v>
      </c>
      <c r="H39" s="2">
        <f t="shared" ref="H39" si="32">(G39-G38)/G38</f>
        <v>-3.2000000000000028E-2</v>
      </c>
      <c r="I39" s="2">
        <v>146.14820900000001</v>
      </c>
      <c r="J39" s="2">
        <f t="shared" si="2"/>
        <v>-2.9845955108048976E-2</v>
      </c>
    </row>
    <row r="40" spans="2:10" x14ac:dyDescent="0.3">
      <c r="B40" s="29">
        <v>43634</v>
      </c>
      <c r="C40" s="2">
        <v>1147.7124020000001</v>
      </c>
      <c r="D40" s="2">
        <f t="shared" si="0"/>
        <v>-1.0138550952542866E-3</v>
      </c>
      <c r="E40" s="2">
        <v>159.69030799999999</v>
      </c>
      <c r="F40" s="2">
        <f t="shared" si="0"/>
        <v>1.0047138161968342E-2</v>
      </c>
      <c r="G40" s="2">
        <v>11.95</v>
      </c>
      <c r="H40" s="2">
        <f t="shared" ref="H40" si="33">(G40-G39)/G39</f>
        <v>-1.2396694214876063E-2</v>
      </c>
      <c r="I40" s="2">
        <v>146.19761700000001</v>
      </c>
      <c r="J40" s="2">
        <f t="shared" si="2"/>
        <v>3.3806777611622782E-4</v>
      </c>
    </row>
    <row r="41" spans="2:10" x14ac:dyDescent="0.3">
      <c r="B41" s="29">
        <v>43635</v>
      </c>
      <c r="C41" s="2">
        <v>1144.442139</v>
      </c>
      <c r="D41" s="2">
        <f t="shared" si="0"/>
        <v>-2.849374977826643E-3</v>
      </c>
      <c r="E41" s="2">
        <v>156.414108</v>
      </c>
      <c r="F41" s="2">
        <f t="shared" si="0"/>
        <v>-2.0515960179624607E-2</v>
      </c>
      <c r="G41" s="2">
        <v>11.4</v>
      </c>
      <c r="H41" s="2">
        <f t="shared" ref="H41" si="34">(G41-G40)/G40</f>
        <v>-4.6025104602510372E-2</v>
      </c>
      <c r="I41" s="2">
        <v>141.108643</v>
      </c>
      <c r="J41" s="2">
        <f t="shared" si="2"/>
        <v>-3.4808871063883397E-2</v>
      </c>
    </row>
    <row r="42" spans="2:10" x14ac:dyDescent="0.3">
      <c r="B42" s="29">
        <v>43636</v>
      </c>
      <c r="C42" s="2">
        <v>1161.823486</v>
      </c>
      <c r="D42" s="2">
        <f t="shared" si="0"/>
        <v>1.5187615352216601E-2</v>
      </c>
      <c r="E42" s="2">
        <v>151.499786</v>
      </c>
      <c r="F42" s="2">
        <f t="shared" si="0"/>
        <v>-3.141866205572709E-2</v>
      </c>
      <c r="G42" s="2">
        <v>11.9</v>
      </c>
      <c r="H42" s="2">
        <f t="shared" ref="H42" si="35">(G42-G41)/G41</f>
        <v>4.3859649122807015E-2</v>
      </c>
      <c r="I42" s="2">
        <v>146.691711</v>
      </c>
      <c r="J42" s="2">
        <f t="shared" si="2"/>
        <v>3.9565740845512898E-2</v>
      </c>
    </row>
    <row r="43" spans="2:10" x14ac:dyDescent="0.3">
      <c r="B43" s="29">
        <v>43637</v>
      </c>
      <c r="C43" s="2">
        <v>1146.368408</v>
      </c>
      <c r="D43" s="2">
        <f t="shared" si="0"/>
        <v>-1.3302432070132861E-2</v>
      </c>
      <c r="E43" s="2">
        <v>147.081863</v>
      </c>
      <c r="F43" s="2">
        <f t="shared" si="0"/>
        <v>-2.9161249112259483E-2</v>
      </c>
      <c r="G43" s="2">
        <v>12.15</v>
      </c>
      <c r="H43" s="2">
        <f t="shared" ref="H43" si="36">(G43-G42)/G42</f>
        <v>2.1008403361344536E-2</v>
      </c>
      <c r="I43" s="2">
        <v>145.061249</v>
      </c>
      <c r="J43" s="2">
        <f t="shared" si="2"/>
        <v>-1.1114888420655169E-2</v>
      </c>
    </row>
    <row r="44" spans="2:10" x14ac:dyDescent="0.3">
      <c r="B44" s="29">
        <v>43640</v>
      </c>
      <c r="C44" s="2">
        <v>1131.0478519999999</v>
      </c>
      <c r="D44" s="2">
        <f t="shared" si="0"/>
        <v>-1.3364426211577983E-2</v>
      </c>
      <c r="E44" s="2">
        <v>143.80566400000001</v>
      </c>
      <c r="F44" s="2">
        <f t="shared" si="0"/>
        <v>-2.227466346411448E-2</v>
      </c>
      <c r="G44" s="2">
        <v>12.1</v>
      </c>
      <c r="H44" s="2">
        <f t="shared" ref="H44" si="37">(G44-G43)/G43</f>
        <v>-4.1152263374486181E-3</v>
      </c>
      <c r="I44" s="2">
        <v>146</v>
      </c>
      <c r="J44" s="2">
        <f t="shared" si="2"/>
        <v>6.4714112588400248E-3</v>
      </c>
    </row>
    <row r="45" spans="2:10" x14ac:dyDescent="0.3">
      <c r="B45" s="29">
        <v>43641</v>
      </c>
      <c r="C45" s="2">
        <v>1161.0173339999999</v>
      </c>
      <c r="D45" s="2">
        <f t="shared" si="0"/>
        <v>2.6497094660500688E-2</v>
      </c>
      <c r="E45" s="2">
        <v>144.699173</v>
      </c>
      <c r="F45" s="2">
        <f t="shared" si="0"/>
        <v>6.2133088165428211E-3</v>
      </c>
      <c r="G45" s="2">
        <v>12.1</v>
      </c>
      <c r="H45" s="2">
        <f t="shared" ref="H45" si="38">(G45-G44)/G44</f>
        <v>0</v>
      </c>
      <c r="I45" s="2">
        <v>149.063278</v>
      </c>
      <c r="J45" s="2">
        <f t="shared" si="2"/>
        <v>2.0981356164383541E-2</v>
      </c>
    </row>
    <row r="46" spans="2:10" x14ac:dyDescent="0.3">
      <c r="B46" s="29">
        <v>43642</v>
      </c>
      <c r="C46" s="2">
        <v>1159.4941409999999</v>
      </c>
      <c r="D46" s="2">
        <f t="shared" si="0"/>
        <v>-1.3119468205975916E-3</v>
      </c>
      <c r="E46" s="2">
        <v>145.046661</v>
      </c>
      <c r="F46" s="2">
        <f t="shared" si="0"/>
        <v>2.4014511817562253E-3</v>
      </c>
      <c r="G46" s="2">
        <v>12.35</v>
      </c>
      <c r="H46" s="2">
        <f t="shared" ref="H46" si="39">(G46-G45)/G45</f>
        <v>2.0661157024793389E-2</v>
      </c>
      <c r="I46" s="2">
        <v>151.97833299999999</v>
      </c>
      <c r="J46" s="2">
        <f t="shared" si="2"/>
        <v>1.955582246084777E-2</v>
      </c>
    </row>
    <row r="47" spans="2:10" x14ac:dyDescent="0.3">
      <c r="B47" s="29">
        <v>43643</v>
      </c>
      <c r="C47" s="2">
        <v>1141.575073</v>
      </c>
      <c r="D47" s="2">
        <f t="shared" si="0"/>
        <v>-1.545421176906139E-2</v>
      </c>
      <c r="E47" s="2">
        <v>144.1035</v>
      </c>
      <c r="F47" s="2">
        <f t="shared" si="0"/>
        <v>-6.5024661270899819E-3</v>
      </c>
      <c r="G47" s="2">
        <v>12.35</v>
      </c>
      <c r="H47" s="2">
        <f t="shared" ref="H47" si="40">(G47-G46)/G46</f>
        <v>0</v>
      </c>
      <c r="I47" s="2">
        <v>151.039581</v>
      </c>
      <c r="J47" s="2">
        <f t="shared" si="2"/>
        <v>-6.1768804899313768E-3</v>
      </c>
    </row>
    <row r="48" spans="2:10" x14ac:dyDescent="0.3">
      <c r="B48" s="29">
        <v>43644</v>
      </c>
      <c r="C48" s="2">
        <v>1122.715332</v>
      </c>
      <c r="D48" s="2">
        <f t="shared" si="0"/>
        <v>-1.6520806599637436E-2</v>
      </c>
      <c r="E48" s="2">
        <v>141.621521</v>
      </c>
      <c r="F48" s="2">
        <f t="shared" si="0"/>
        <v>-1.7223585825465692E-2</v>
      </c>
      <c r="G48" s="2">
        <v>12.15</v>
      </c>
      <c r="H48" s="2">
        <f t="shared" ref="H48" si="41">(G48-G47)/G47</f>
        <v>-1.6194331983805613E-2</v>
      </c>
      <c r="I48" s="2">
        <v>148.717422</v>
      </c>
      <c r="J48" s="2">
        <f t="shared" si="2"/>
        <v>-1.5374506368631937E-2</v>
      </c>
    </row>
    <row r="49" spans="2:10" x14ac:dyDescent="0.3">
      <c r="B49" s="29">
        <v>43647</v>
      </c>
      <c r="C49" s="2">
        <v>1136.8266599999999</v>
      </c>
      <c r="D49" s="2">
        <f t="shared" si="0"/>
        <v>1.2568927846440025E-2</v>
      </c>
      <c r="E49" s="2">
        <v>138.34532200000001</v>
      </c>
      <c r="F49" s="2">
        <f t="shared" si="0"/>
        <v>-2.3133482657625114E-2</v>
      </c>
      <c r="G49" s="2">
        <v>12</v>
      </c>
      <c r="H49" s="2">
        <f t="shared" ref="H49" si="42">(G49-G48)/G48</f>
        <v>-1.2345679012345708E-2</v>
      </c>
      <c r="I49" s="2">
        <v>152.27479600000001</v>
      </c>
      <c r="J49" s="2">
        <f t="shared" si="2"/>
        <v>2.392035816758584E-2</v>
      </c>
    </row>
    <row r="50" spans="2:10" x14ac:dyDescent="0.3">
      <c r="B50" s="29">
        <v>43648</v>
      </c>
      <c r="C50" s="2">
        <v>1145.472534</v>
      </c>
      <c r="D50" s="2">
        <f t="shared" si="0"/>
        <v>7.605270270491413E-3</v>
      </c>
      <c r="E50" s="2">
        <v>137.054688</v>
      </c>
      <c r="F50" s="2">
        <f t="shared" si="0"/>
        <v>-9.3290758324304692E-3</v>
      </c>
      <c r="G50" s="2">
        <v>11.7</v>
      </c>
      <c r="H50" s="2">
        <f t="shared" ref="H50" si="43">(G50-G49)/G49</f>
        <v>-2.500000000000006E-2</v>
      </c>
      <c r="I50" s="2">
        <v>152.86767599999999</v>
      </c>
      <c r="J50" s="2">
        <f t="shared" si="2"/>
        <v>3.8934874028659322E-3</v>
      </c>
    </row>
    <row r="51" spans="2:10" x14ac:dyDescent="0.3">
      <c r="B51" s="29">
        <v>43649</v>
      </c>
      <c r="C51" s="2">
        <v>1149.100952</v>
      </c>
      <c r="D51" s="2">
        <f t="shared" si="0"/>
        <v>3.1676167627778412E-3</v>
      </c>
      <c r="E51" s="2">
        <v>136.60794100000001</v>
      </c>
      <c r="F51" s="2">
        <f t="shared" si="0"/>
        <v>-3.2596258217740628E-3</v>
      </c>
      <c r="G51" s="2">
        <v>11.95</v>
      </c>
      <c r="H51" s="2">
        <f t="shared" ref="H51" si="44">(G51-G50)/G50</f>
        <v>2.1367521367521368E-2</v>
      </c>
      <c r="I51" s="2">
        <v>153.757034</v>
      </c>
      <c r="J51" s="2">
        <f t="shared" si="2"/>
        <v>5.8178290091884157E-3</v>
      </c>
    </row>
    <row r="52" spans="2:10" x14ac:dyDescent="0.3">
      <c r="B52" s="29">
        <v>43650</v>
      </c>
      <c r="C52" s="2">
        <v>1150.4001459999999</v>
      </c>
      <c r="D52" s="2">
        <f t="shared" si="0"/>
        <v>1.1306178084168389E-3</v>
      </c>
      <c r="E52" s="2">
        <v>139.288467</v>
      </c>
      <c r="F52" s="2">
        <f t="shared" si="0"/>
        <v>1.96220364671186E-2</v>
      </c>
      <c r="G52" s="2">
        <v>12.35</v>
      </c>
      <c r="H52" s="2">
        <f t="shared" ref="H52" si="45">(G52-G51)/G51</f>
        <v>3.3472803347280367E-2</v>
      </c>
      <c r="I52" s="2">
        <v>154.25108299999999</v>
      </c>
      <c r="J52" s="2">
        <f t="shared" si="2"/>
        <v>3.2131798275972841E-3</v>
      </c>
    </row>
    <row r="53" spans="2:10" x14ac:dyDescent="0.3">
      <c r="B53" s="29">
        <v>43651</v>
      </c>
      <c r="C53" s="2">
        <v>1131.8988039999999</v>
      </c>
      <c r="D53" s="2">
        <f t="shared" si="0"/>
        <v>-1.6082527513865616E-2</v>
      </c>
      <c r="E53" s="2">
        <v>137.40216100000001</v>
      </c>
      <c r="F53" s="2">
        <f t="shared" si="0"/>
        <v>-1.3542442103264662E-2</v>
      </c>
      <c r="G53" s="2">
        <v>12</v>
      </c>
      <c r="H53" s="2">
        <f t="shared" ref="H53" si="46">(G53-G52)/G52</f>
        <v>-2.8340080971659892E-2</v>
      </c>
      <c r="I53" s="2">
        <v>145.555328</v>
      </c>
      <c r="J53" s="2">
        <f t="shared" si="2"/>
        <v>-5.6374028829346966E-2</v>
      </c>
    </row>
    <row r="54" spans="2:10" x14ac:dyDescent="0.3">
      <c r="B54" s="29">
        <v>43654</v>
      </c>
      <c r="C54" s="2">
        <v>1121.774658</v>
      </c>
      <c r="D54" s="2">
        <f t="shared" si="0"/>
        <v>-8.9443914634615013E-3</v>
      </c>
      <c r="E54" s="2">
        <v>132.28929099999999</v>
      </c>
      <c r="F54" s="2">
        <f t="shared" si="0"/>
        <v>-3.7210986805367746E-2</v>
      </c>
      <c r="G54" s="2">
        <v>11.45</v>
      </c>
      <c r="H54" s="2">
        <f t="shared" ref="H54" si="47">(G54-G53)/G53</f>
        <v>-4.5833333333333393E-2</v>
      </c>
      <c r="I54" s="2">
        <v>137.25482199999999</v>
      </c>
      <c r="J54" s="2">
        <f t="shared" si="2"/>
        <v>-5.7026466252063354E-2</v>
      </c>
    </row>
    <row r="55" spans="2:10" x14ac:dyDescent="0.3">
      <c r="B55" s="29">
        <v>43655</v>
      </c>
      <c r="C55" s="2">
        <v>1146.905884</v>
      </c>
      <c r="D55" s="2">
        <f t="shared" si="0"/>
        <v>2.2403096576282228E-2</v>
      </c>
      <c r="E55" s="2">
        <v>133.828125</v>
      </c>
      <c r="F55" s="2">
        <f t="shared" si="0"/>
        <v>1.1632339914800878E-2</v>
      </c>
      <c r="G55" s="2">
        <v>11.35</v>
      </c>
      <c r="H55" s="2">
        <f t="shared" ref="H55" si="48">(G55-G54)/G54</f>
        <v>-8.7336244541484417E-3</v>
      </c>
      <c r="I55" s="2">
        <v>139.478149</v>
      </c>
      <c r="J55" s="2">
        <f t="shared" si="2"/>
        <v>1.6198534722517886E-2</v>
      </c>
    </row>
    <row r="56" spans="2:10" x14ac:dyDescent="0.3">
      <c r="B56" s="29">
        <v>43656</v>
      </c>
      <c r="C56" s="2">
        <v>1145.7861330000001</v>
      </c>
      <c r="D56" s="2">
        <f t="shared" si="0"/>
        <v>-9.763233545325076E-4</v>
      </c>
      <c r="E56" s="2">
        <v>131.14759799999999</v>
      </c>
      <c r="F56" s="2">
        <f t="shared" si="0"/>
        <v>-2.0029623817863489E-2</v>
      </c>
      <c r="G56" s="2">
        <v>11.25</v>
      </c>
      <c r="H56" s="2">
        <f t="shared" ref="H56" si="49">(G56-G55)/G55</f>
        <v>-8.8105726872246392E-3</v>
      </c>
      <c r="I56" s="2">
        <v>137.699478</v>
      </c>
      <c r="J56" s="2">
        <f t="shared" si="2"/>
        <v>-1.2752327248048027E-2</v>
      </c>
    </row>
    <row r="57" spans="2:10" x14ac:dyDescent="0.3">
      <c r="B57" s="29">
        <v>43657</v>
      </c>
      <c r="C57" s="2">
        <v>1148.205078</v>
      </c>
      <c r="D57" s="2">
        <f t="shared" si="0"/>
        <v>2.1111662380364086E-3</v>
      </c>
      <c r="E57" s="2">
        <v>129.658401</v>
      </c>
      <c r="F57" s="2">
        <f t="shared" si="0"/>
        <v>-1.1355122188360555E-2</v>
      </c>
      <c r="G57" s="2">
        <v>11.65</v>
      </c>
      <c r="H57" s="2">
        <f t="shared" ref="H57" si="50">(G57-G56)/G56</f>
        <v>3.555555555555559E-2</v>
      </c>
      <c r="I57" s="2">
        <v>139.32994099999999</v>
      </c>
      <c r="J57" s="2">
        <f t="shared" si="2"/>
        <v>1.1840734792037424E-2</v>
      </c>
    </row>
    <row r="58" spans="2:10" x14ac:dyDescent="0.3">
      <c r="B58" s="29">
        <v>43658</v>
      </c>
      <c r="C58" s="2">
        <v>1147.2645259999999</v>
      </c>
      <c r="D58" s="2">
        <f t="shared" si="0"/>
        <v>-8.1914983483466638E-4</v>
      </c>
      <c r="E58" s="2">
        <v>130.84974700000001</v>
      </c>
      <c r="F58" s="2">
        <f t="shared" si="0"/>
        <v>9.1883440703546086E-3</v>
      </c>
      <c r="G58" s="2">
        <v>11.7</v>
      </c>
      <c r="H58" s="2">
        <f t="shared" ref="H58" si="51">(G58-G57)/G57</f>
        <v>4.2918454935621398E-3</v>
      </c>
      <c r="I58" s="2">
        <v>138.63824500000001</v>
      </c>
      <c r="J58" s="2">
        <f t="shared" si="2"/>
        <v>-4.9644462276775027E-3</v>
      </c>
    </row>
    <row r="59" spans="2:10" x14ac:dyDescent="0.3">
      <c r="B59" s="29">
        <v>43661</v>
      </c>
      <c r="C59" s="2">
        <v>1143.322388</v>
      </c>
      <c r="D59" s="2">
        <f t="shared" si="0"/>
        <v>-3.436119491765656E-3</v>
      </c>
      <c r="E59" s="2">
        <v>136.45901499999999</v>
      </c>
      <c r="F59" s="2">
        <f t="shared" si="0"/>
        <v>4.2868007990875104E-2</v>
      </c>
      <c r="G59" s="2">
        <v>11.75</v>
      </c>
      <c r="H59" s="2">
        <f t="shared" ref="H59" si="52">(G59-G58)/G58</f>
        <v>4.2735042735043346E-3</v>
      </c>
      <c r="I59" s="2">
        <v>136.31605500000001</v>
      </c>
      <c r="J59" s="2">
        <f t="shared" si="2"/>
        <v>-1.6749995645141107E-2</v>
      </c>
    </row>
    <row r="60" spans="2:10" x14ac:dyDescent="0.3">
      <c r="B60" s="29">
        <v>43662</v>
      </c>
      <c r="C60" s="2">
        <v>1158.463745</v>
      </c>
      <c r="D60" s="2">
        <f t="shared" si="0"/>
        <v>1.3243296168184517E-2</v>
      </c>
      <c r="E60" s="2">
        <v>137.699997</v>
      </c>
      <c r="F60" s="2">
        <f t="shared" si="0"/>
        <v>9.094173807424907E-3</v>
      </c>
      <c r="G60" s="2">
        <v>11.8</v>
      </c>
      <c r="H60" s="2">
        <f t="shared" ref="H60" si="53">(G60-G59)/G59</f>
        <v>4.255319148936231E-3</v>
      </c>
      <c r="I60" s="2">
        <v>138.48999000000001</v>
      </c>
      <c r="J60" s="2">
        <f t="shared" si="2"/>
        <v>1.5947754650030035E-2</v>
      </c>
    </row>
    <row r="61" spans="2:10" x14ac:dyDescent="0.3">
      <c r="B61" s="29">
        <v>43663</v>
      </c>
      <c r="C61" s="2">
        <v>1148.473999</v>
      </c>
      <c r="D61" s="2">
        <f t="shared" si="0"/>
        <v>-8.6232702949197333E-3</v>
      </c>
      <c r="E61" s="2">
        <v>137</v>
      </c>
      <c r="F61" s="2">
        <f t="shared" si="0"/>
        <v>-5.0834932116955401E-3</v>
      </c>
      <c r="G61" s="2">
        <v>11.95</v>
      </c>
      <c r="H61" s="2">
        <f t="shared" ref="H61" si="54">(G61-G60)/G60</f>
        <v>1.271186440677954E-2</v>
      </c>
      <c r="I61" s="2">
        <v>136.414886</v>
      </c>
      <c r="J61" s="2">
        <f t="shared" si="2"/>
        <v>-1.4983783304482946E-2</v>
      </c>
    </row>
    <row r="62" spans="2:10" x14ac:dyDescent="0.3">
      <c r="B62" s="29">
        <v>43664</v>
      </c>
      <c r="C62" s="2">
        <v>1130.554932</v>
      </c>
      <c r="D62" s="2">
        <f t="shared" si="0"/>
        <v>-1.560250124565514E-2</v>
      </c>
      <c r="E62" s="2">
        <v>133.35000600000001</v>
      </c>
      <c r="F62" s="2">
        <f t="shared" si="0"/>
        <v>-2.6642291970802864E-2</v>
      </c>
      <c r="G62" s="2">
        <v>11.3</v>
      </c>
      <c r="H62" s="2">
        <f t="shared" ref="H62" si="55">(G62-G61)/G61</f>
        <v>-5.4393305439330429E-2</v>
      </c>
      <c r="I62" s="2">
        <v>132.610489</v>
      </c>
      <c r="J62" s="2">
        <f t="shared" si="2"/>
        <v>-2.7888430006091817E-2</v>
      </c>
    </row>
    <row r="63" spans="2:10" x14ac:dyDescent="0.3">
      <c r="B63" s="29">
        <v>43665</v>
      </c>
      <c r="C63" s="2">
        <v>1119.042236</v>
      </c>
      <c r="D63" s="2">
        <f t="shared" si="0"/>
        <v>-1.0183225665676903E-2</v>
      </c>
      <c r="E63" s="2">
        <v>134.800003</v>
      </c>
      <c r="F63" s="2">
        <f t="shared" si="0"/>
        <v>1.0873617808461113E-2</v>
      </c>
      <c r="G63" s="2">
        <v>10.95</v>
      </c>
      <c r="H63" s="2">
        <f t="shared" ref="H63" si="56">(G63-G62)/G62</f>
        <v>-3.0973451327433753E-2</v>
      </c>
      <c r="I63" s="2">
        <v>129.84364299999999</v>
      </c>
      <c r="J63" s="2">
        <f t="shared" si="2"/>
        <v>-2.0864458165145709E-2</v>
      </c>
    </row>
    <row r="64" spans="2:10" x14ac:dyDescent="0.3">
      <c r="B64" s="29">
        <v>43668</v>
      </c>
      <c r="C64" s="2">
        <v>1147.2645259999999</v>
      </c>
      <c r="D64" s="2">
        <f t="shared" si="0"/>
        <v>2.5220040041455529E-2</v>
      </c>
      <c r="E64" s="2">
        <v>130.75</v>
      </c>
      <c r="F64" s="2">
        <f t="shared" si="0"/>
        <v>-3.0044531972302727E-2</v>
      </c>
      <c r="G64" s="2">
        <v>10.75</v>
      </c>
      <c r="H64" s="2">
        <f t="shared" ref="H64" si="57">(G64-G63)/G63</f>
        <v>-1.8264840182648338E-2</v>
      </c>
      <c r="I64" s="2">
        <v>130.09066799999999</v>
      </c>
      <c r="J64" s="2">
        <f t="shared" si="2"/>
        <v>1.902480508807103E-3</v>
      </c>
    </row>
    <row r="65" spans="2:10" x14ac:dyDescent="0.3">
      <c r="B65" s="29">
        <v>43669</v>
      </c>
      <c r="C65" s="2">
        <v>1141.0375979999999</v>
      </c>
      <c r="D65" s="2">
        <f t="shared" si="0"/>
        <v>-5.4276305584994994E-3</v>
      </c>
      <c r="E65" s="2">
        <v>128.800003</v>
      </c>
      <c r="F65" s="2">
        <f t="shared" si="0"/>
        <v>-1.4913934990439741E-2</v>
      </c>
      <c r="G65" s="2">
        <v>10.55</v>
      </c>
      <c r="H65" s="2">
        <f t="shared" ref="H65" si="58">(G65-G64)/G64</f>
        <v>-1.8604651162790631E-2</v>
      </c>
      <c r="I65" s="2">
        <v>132.462265</v>
      </c>
      <c r="J65" s="2">
        <f t="shared" si="2"/>
        <v>1.823033916621912E-2</v>
      </c>
    </row>
    <row r="66" spans="2:10" x14ac:dyDescent="0.3">
      <c r="B66" s="29">
        <v>43670</v>
      </c>
      <c r="C66" s="2">
        <v>1128.091187</v>
      </c>
      <c r="D66" s="2">
        <f t="shared" si="0"/>
        <v>-1.1346173888303284E-2</v>
      </c>
      <c r="E66" s="2">
        <v>128.89999399999999</v>
      </c>
      <c r="F66" s="2">
        <f t="shared" si="0"/>
        <v>7.7632762166929931E-4</v>
      </c>
      <c r="G66" s="2">
        <v>9.9499999999999993</v>
      </c>
      <c r="H66" s="2">
        <f t="shared" ref="H66" si="59">(G66-G65)/G65</f>
        <v>-5.6872037914692072E-2</v>
      </c>
      <c r="I66" s="2">
        <v>128.26258899999999</v>
      </c>
      <c r="J66" s="2">
        <f t="shared" si="2"/>
        <v>-3.1704697183005372E-2</v>
      </c>
    </row>
    <row r="67" spans="2:10" x14ac:dyDescent="0.3">
      <c r="B67" s="29">
        <v>43671</v>
      </c>
      <c r="C67" s="2">
        <v>1103.3629149999999</v>
      </c>
      <c r="D67" s="2">
        <f t="shared" si="0"/>
        <v>-2.1920454910884842E-2</v>
      </c>
      <c r="E67" s="2">
        <v>103.150002</v>
      </c>
      <c r="F67" s="2">
        <f t="shared" si="0"/>
        <v>-0.19976720867807019</v>
      </c>
      <c r="G67" s="2">
        <v>9.6999999999999993</v>
      </c>
      <c r="H67" s="2">
        <f t="shared" ref="H67" si="60">(G67-G66)/G66</f>
        <v>-2.5125628140703519E-2</v>
      </c>
      <c r="I67" s="2">
        <v>127.86734800000001</v>
      </c>
      <c r="J67" s="2">
        <f t="shared" si="2"/>
        <v>-3.0814986901596415E-3</v>
      </c>
    </row>
    <row r="68" spans="2:10" x14ac:dyDescent="0.3">
      <c r="B68" s="29">
        <v>43672</v>
      </c>
      <c r="C68" s="2">
        <v>1087.5045170000001</v>
      </c>
      <c r="D68" s="2">
        <f t="shared" si="0"/>
        <v>-1.4372785041447449E-2</v>
      </c>
      <c r="E68" s="2">
        <v>84.300003000000004</v>
      </c>
      <c r="F68" s="2">
        <f t="shared" si="0"/>
        <v>-0.18274356407671224</v>
      </c>
      <c r="G68" s="2">
        <v>9.25</v>
      </c>
      <c r="H68" s="2">
        <f t="shared" ref="H68" si="61">(G68-G67)/G67</f>
        <v>-4.639175257731952E-2</v>
      </c>
      <c r="I68" s="2">
        <v>130.28833</v>
      </c>
      <c r="J68" s="2">
        <f t="shared" si="2"/>
        <v>1.89335435345073E-2</v>
      </c>
    </row>
    <row r="69" spans="2:10" x14ac:dyDescent="0.3">
      <c r="B69" s="29">
        <v>43675</v>
      </c>
      <c r="C69" s="2">
        <v>1084.9510499999999</v>
      </c>
      <c r="D69" s="2">
        <f t="shared" si="0"/>
        <v>-2.3480058795932175E-3</v>
      </c>
      <c r="E69" s="2">
        <v>89.949996999999996</v>
      </c>
      <c r="F69" s="2">
        <f t="shared" si="0"/>
        <v>6.7022464993269248E-2</v>
      </c>
      <c r="G69" s="2">
        <v>6.75</v>
      </c>
      <c r="H69" s="2">
        <f t="shared" ref="H69" si="62">(G69-G68)/G68</f>
        <v>-0.27027027027027029</v>
      </c>
      <c r="I69" s="2">
        <v>128.305984</v>
      </c>
      <c r="J69" s="2">
        <f t="shared" si="2"/>
        <v>-1.5215069530786118E-2</v>
      </c>
    </row>
    <row r="70" spans="2:10" x14ac:dyDescent="0.3">
      <c r="B70" s="29">
        <v>43676</v>
      </c>
      <c r="C70" s="2">
        <v>1058.0277100000001</v>
      </c>
      <c r="D70" s="2">
        <f t="shared" si="0"/>
        <v>-2.481525779434918E-2</v>
      </c>
      <c r="E70" s="2">
        <v>82.699996999999996</v>
      </c>
      <c r="F70" s="2">
        <f t="shared" si="0"/>
        <v>-8.0600336206792758E-2</v>
      </c>
      <c r="G70" s="2">
        <v>6.5</v>
      </c>
      <c r="H70" s="2">
        <f t="shared" ref="H70" si="63">(G70-G69)/G69</f>
        <v>-3.7037037037037035E-2</v>
      </c>
      <c r="I70" s="2">
        <v>124.242226</v>
      </c>
      <c r="J70" s="2">
        <f t="shared" si="2"/>
        <v>-3.1672396511140066E-2</v>
      </c>
    </row>
    <row r="71" spans="2:10" x14ac:dyDescent="0.3">
      <c r="B71" s="29">
        <v>43677</v>
      </c>
      <c r="C71" s="2">
        <v>1044.9021</v>
      </c>
      <c r="D71" s="2">
        <f t="shared" si="0"/>
        <v>-1.240573368347796E-2</v>
      </c>
      <c r="E71" s="2">
        <v>90.949996999999996</v>
      </c>
      <c r="F71" s="2">
        <f t="shared" si="0"/>
        <v>9.9758165650235764E-2</v>
      </c>
      <c r="G71" s="2">
        <v>6.85</v>
      </c>
      <c r="H71" s="2">
        <f t="shared" ref="H71" si="64">(G71-G70)/G70</f>
        <v>5.3846153846153794E-2</v>
      </c>
      <c r="I71" s="2">
        <v>127.661736</v>
      </c>
      <c r="J71" s="2">
        <f t="shared" si="2"/>
        <v>2.7522929281708155E-2</v>
      </c>
    </row>
    <row r="72" spans="2:10" x14ac:dyDescent="0.3">
      <c r="B72" s="29">
        <v>43678</v>
      </c>
      <c r="C72" s="2">
        <v>1057.4454350000001</v>
      </c>
      <c r="D72" s="2">
        <f t="shared" si="0"/>
        <v>1.2004316002427471E-2</v>
      </c>
      <c r="E72" s="2">
        <v>90.5</v>
      </c>
      <c r="F72" s="2">
        <f t="shared" si="0"/>
        <v>-4.9477406799694149E-3</v>
      </c>
      <c r="G72" s="2">
        <v>6.65</v>
      </c>
      <c r="H72" s="2">
        <f t="shared" ref="H72" si="65">(G72-G71)/G71</f>
        <v>-2.9197080291970701E-2</v>
      </c>
      <c r="I72" s="2">
        <v>124.341331</v>
      </c>
      <c r="J72" s="2">
        <f t="shared" si="2"/>
        <v>-2.600939877552666E-2</v>
      </c>
    </row>
    <row r="73" spans="2:10" x14ac:dyDescent="0.3">
      <c r="B73" s="29">
        <v>43679</v>
      </c>
      <c r="C73" s="2">
        <v>1067.488159</v>
      </c>
      <c r="D73" s="2">
        <f t="shared" ref="D73:F136" si="66">(C73-C72)/C72</f>
        <v>9.4971557563156023E-3</v>
      </c>
      <c r="E73" s="2">
        <v>88.900002000000001</v>
      </c>
      <c r="F73" s="2">
        <f t="shared" si="66"/>
        <v>-1.7679535911602203E-2</v>
      </c>
      <c r="G73" s="2">
        <v>6.35</v>
      </c>
      <c r="H73" s="2">
        <f t="shared" ref="H73" si="67">(G73-G72)/G72</f>
        <v>-4.511278195488732E-2</v>
      </c>
      <c r="I73" s="2">
        <v>126.96792600000001</v>
      </c>
      <c r="J73" s="2">
        <f t="shared" ref="J73:J136" si="68">(I73-I72)/I72</f>
        <v>2.1124070161352936E-2</v>
      </c>
    </row>
    <row r="74" spans="2:10" x14ac:dyDescent="0.3">
      <c r="B74" s="29">
        <v>43682</v>
      </c>
      <c r="C74" s="2">
        <v>1030.533813</v>
      </c>
      <c r="D74" s="2">
        <f t="shared" si="66"/>
        <v>-3.4618038325238215E-2</v>
      </c>
      <c r="E74" s="2">
        <v>83.650002000000001</v>
      </c>
      <c r="F74" s="2">
        <f t="shared" si="66"/>
        <v>-5.9055116781662163E-2</v>
      </c>
      <c r="G74" s="2">
        <v>6</v>
      </c>
      <c r="H74" s="2">
        <f t="shared" ref="H74" si="69">(G74-G73)/G73</f>
        <v>-5.5118110236220416E-2</v>
      </c>
      <c r="I74" s="2">
        <v>123.59796900000001</v>
      </c>
      <c r="J74" s="2">
        <f t="shared" si="68"/>
        <v>-2.6541797650534191E-2</v>
      </c>
    </row>
    <row r="75" spans="2:10" x14ac:dyDescent="0.3">
      <c r="B75" s="29">
        <v>43683</v>
      </c>
      <c r="C75" s="2">
        <v>1016.968811</v>
      </c>
      <c r="D75" s="2">
        <f t="shared" si="66"/>
        <v>-1.3163082888576746E-2</v>
      </c>
      <c r="E75" s="2">
        <v>84.300003000000004</v>
      </c>
      <c r="F75" s="2">
        <f t="shared" si="66"/>
        <v>7.770483974405681E-3</v>
      </c>
      <c r="G75" s="2">
        <v>5.65</v>
      </c>
      <c r="H75" s="2">
        <f t="shared" ref="H75" si="70">(G75-G74)/G74</f>
        <v>-5.8333333333333272E-2</v>
      </c>
      <c r="I75" s="2">
        <v>127.067032</v>
      </c>
      <c r="J75" s="2">
        <f t="shared" si="68"/>
        <v>2.8067313954001874E-2</v>
      </c>
    </row>
    <row r="76" spans="2:10" x14ac:dyDescent="0.3">
      <c r="B76" s="29">
        <v>43684</v>
      </c>
      <c r="C76" s="2">
        <v>999.93359399999997</v>
      </c>
      <c r="D76" s="2">
        <f t="shared" si="66"/>
        <v>-1.6750972906680407E-2</v>
      </c>
      <c r="E76" s="2">
        <v>89.050003000000004</v>
      </c>
      <c r="F76" s="2">
        <f t="shared" si="66"/>
        <v>5.6346379963948513E-2</v>
      </c>
      <c r="G76" s="2">
        <v>5.35</v>
      </c>
      <c r="H76" s="2">
        <f t="shared" ref="H76" si="71">(G76-G75)/G75</f>
        <v>-5.3097345132743487E-2</v>
      </c>
      <c r="I76" s="2">
        <v>124.490021</v>
      </c>
      <c r="J76" s="2">
        <f t="shared" si="68"/>
        <v>-2.0280720808840479E-2</v>
      </c>
    </row>
    <row r="77" spans="2:10" x14ac:dyDescent="0.3">
      <c r="B77" s="29">
        <v>43685</v>
      </c>
      <c r="C77" s="2">
        <v>1038.6457519999999</v>
      </c>
      <c r="D77" s="2">
        <f t="shared" si="66"/>
        <v>3.8714728890286619E-2</v>
      </c>
      <c r="E77" s="2">
        <v>91.099997999999999</v>
      </c>
      <c r="F77" s="2">
        <f t="shared" si="66"/>
        <v>2.3020717921817424E-2</v>
      </c>
      <c r="G77" s="2">
        <v>5.65</v>
      </c>
      <c r="H77" s="2">
        <f t="shared" ref="H77" si="72">(G77-G76)/G76</f>
        <v>5.6074766355140325E-2</v>
      </c>
      <c r="I77" s="2">
        <v>129.743179</v>
      </c>
      <c r="J77" s="2">
        <f t="shared" si="68"/>
        <v>4.2197422394201371E-2</v>
      </c>
    </row>
    <row r="78" spans="2:10" x14ac:dyDescent="0.3">
      <c r="B78" s="29">
        <v>43686</v>
      </c>
      <c r="C78" s="2">
        <v>1047.433716</v>
      </c>
      <c r="D78" s="2">
        <f t="shared" si="66"/>
        <v>8.4609829511921048E-3</v>
      </c>
      <c r="E78" s="2">
        <v>90.300003000000004</v>
      </c>
      <c r="F78" s="2">
        <f t="shared" si="66"/>
        <v>-8.7815040347201286E-3</v>
      </c>
      <c r="G78" s="2">
        <v>5.35</v>
      </c>
      <c r="H78" s="2">
        <f t="shared" ref="H78" si="73">(G78-G77)/G77</f>
        <v>-5.3097345132743487E-2</v>
      </c>
      <c r="I78" s="2">
        <v>131.229919</v>
      </c>
      <c r="J78" s="2">
        <f t="shared" si="68"/>
        <v>1.1459099518441717E-2</v>
      </c>
    </row>
    <row r="79" spans="2:10" x14ac:dyDescent="0.3">
      <c r="B79" s="29">
        <v>43690</v>
      </c>
      <c r="C79" s="2">
        <v>1148.968384</v>
      </c>
      <c r="D79" s="2">
        <f t="shared" si="66"/>
        <v>9.6936604626158523E-2</v>
      </c>
      <c r="E79" s="2">
        <v>89.199996999999996</v>
      </c>
      <c r="F79" s="2">
        <f t="shared" si="66"/>
        <v>-1.218168287325536E-2</v>
      </c>
      <c r="G79" s="2">
        <v>5</v>
      </c>
      <c r="H79" s="2">
        <f t="shared" ref="H79" si="74">(G79-G78)/G78</f>
        <v>-6.5420560747663489E-2</v>
      </c>
      <c r="I79" s="2">
        <v>129.14846800000001</v>
      </c>
      <c r="J79" s="2">
        <f t="shared" si="68"/>
        <v>-1.5861101003956171E-2</v>
      </c>
    </row>
    <row r="80" spans="2:10" x14ac:dyDescent="0.3">
      <c r="B80" s="29">
        <v>43691</v>
      </c>
      <c r="C80" s="2">
        <v>1161.1362300000001</v>
      </c>
      <c r="D80" s="2">
        <f t="shared" si="66"/>
        <v>1.0590235701385543E-2</v>
      </c>
      <c r="E80" s="2">
        <v>89.75</v>
      </c>
      <c r="F80" s="2">
        <f t="shared" si="66"/>
        <v>6.165953122173354E-3</v>
      </c>
      <c r="G80" s="2">
        <v>5.65</v>
      </c>
      <c r="H80" s="2">
        <f t="shared" ref="H80" si="75">(G80-G79)/G79</f>
        <v>0.13000000000000006</v>
      </c>
      <c r="I80" s="2">
        <v>129.49539200000001</v>
      </c>
      <c r="J80" s="2">
        <f t="shared" si="68"/>
        <v>2.6862416981980873E-3</v>
      </c>
    </row>
    <row r="81" spans="2:10" x14ac:dyDescent="0.3">
      <c r="B81" s="29">
        <v>43693</v>
      </c>
      <c r="C81" s="2">
        <v>1151.8975829999999</v>
      </c>
      <c r="D81" s="2">
        <f t="shared" si="66"/>
        <v>-7.9565573455580903E-3</v>
      </c>
      <c r="E81" s="2">
        <v>87.449996999999996</v>
      </c>
      <c r="F81" s="2">
        <f t="shared" si="66"/>
        <v>-2.5626774373259095E-2</v>
      </c>
      <c r="G81" s="2">
        <v>6.45</v>
      </c>
      <c r="H81" s="2">
        <f t="shared" ref="H81" si="76">(G81-G80)/G80</f>
        <v>0.14159292035398227</v>
      </c>
      <c r="I81" s="2">
        <v>131.675949</v>
      </c>
      <c r="J81" s="2">
        <f t="shared" si="68"/>
        <v>1.6838877170239332E-2</v>
      </c>
    </row>
    <row r="82" spans="2:10" x14ac:dyDescent="0.3">
      <c r="B82" s="29">
        <v>43696</v>
      </c>
      <c r="C82" s="2">
        <v>1165.0570070000001</v>
      </c>
      <c r="D82" s="2">
        <f t="shared" si="66"/>
        <v>1.1424126757630477E-2</v>
      </c>
      <c r="E82" s="2">
        <v>87.449996999999996</v>
      </c>
      <c r="F82" s="2">
        <f t="shared" si="66"/>
        <v>0</v>
      </c>
      <c r="G82" s="2">
        <v>6</v>
      </c>
      <c r="H82" s="2">
        <f t="shared" ref="H82" si="77">(G82-G81)/G81</f>
        <v>-6.9767441860465143E-2</v>
      </c>
      <c r="I82" s="2">
        <v>134.302536</v>
      </c>
      <c r="J82" s="2">
        <f t="shared" si="68"/>
        <v>1.9947355761985058E-2</v>
      </c>
    </row>
    <row r="83" spans="2:10" x14ac:dyDescent="0.3">
      <c r="B83" s="29">
        <v>43697</v>
      </c>
      <c r="C83" s="2">
        <v>1150.049927</v>
      </c>
      <c r="D83" s="2">
        <f t="shared" si="66"/>
        <v>-1.2880983428135449E-2</v>
      </c>
      <c r="E83" s="2">
        <v>86.849997999999999</v>
      </c>
      <c r="F83" s="2">
        <f t="shared" si="66"/>
        <v>-6.8610522651018141E-3</v>
      </c>
      <c r="G83" s="2">
        <v>5.85</v>
      </c>
      <c r="H83" s="2">
        <f t="shared" ref="H83" si="78">(G83-G82)/G82</f>
        <v>-2.500000000000006E-2</v>
      </c>
      <c r="I83" s="2">
        <v>134.451187</v>
      </c>
      <c r="J83" s="2">
        <f t="shared" si="68"/>
        <v>1.1068368805783456E-3</v>
      </c>
    </row>
    <row r="84" spans="2:10" x14ac:dyDescent="0.3">
      <c r="B84" s="29">
        <v>43698</v>
      </c>
      <c r="C84" s="2">
        <v>1145.543091</v>
      </c>
      <c r="D84" s="2">
        <f t="shared" si="66"/>
        <v>-3.9188176914688169E-3</v>
      </c>
      <c r="E84" s="2">
        <v>85.650002000000001</v>
      </c>
      <c r="F84" s="2">
        <f t="shared" si="66"/>
        <v>-1.3816879995783059E-2</v>
      </c>
      <c r="G84" s="2">
        <v>5.6</v>
      </c>
      <c r="H84" s="2">
        <f t="shared" ref="H84" si="79">(G84-G83)/G83</f>
        <v>-4.2735042735042736E-2</v>
      </c>
      <c r="I84" s="2">
        <v>130.734329</v>
      </c>
      <c r="J84" s="2">
        <f t="shared" si="68"/>
        <v>-2.7644664825458194E-2</v>
      </c>
    </row>
    <row r="85" spans="2:10" x14ac:dyDescent="0.3">
      <c r="B85" s="29">
        <v>43699</v>
      </c>
      <c r="C85" s="2">
        <v>1123.7310789999999</v>
      </c>
      <c r="D85" s="2">
        <f t="shared" si="66"/>
        <v>-1.9040760815867114E-2</v>
      </c>
      <c r="E85" s="2">
        <v>83.300003000000004</v>
      </c>
      <c r="F85" s="2">
        <f t="shared" si="66"/>
        <v>-2.7437232284010883E-2</v>
      </c>
      <c r="G85" s="2">
        <v>5.3</v>
      </c>
      <c r="H85" s="2">
        <f t="shared" ref="H85" si="80">(G85-G84)/G84</f>
        <v>-5.3571428571428541E-2</v>
      </c>
      <c r="I85" s="2">
        <v>125.778519</v>
      </c>
      <c r="J85" s="2">
        <f t="shared" si="68"/>
        <v>-3.7907487940676998E-2</v>
      </c>
    </row>
    <row r="86" spans="2:10" x14ac:dyDescent="0.3">
      <c r="B86" s="29">
        <v>43700</v>
      </c>
      <c r="C86" s="2">
        <v>1149.959717</v>
      </c>
      <c r="D86" s="2">
        <f t="shared" si="66"/>
        <v>2.3340671527337948E-2</v>
      </c>
      <c r="E86" s="2">
        <v>82.199996999999996</v>
      </c>
      <c r="F86" s="2">
        <f t="shared" si="66"/>
        <v>-1.3205353666073788E-2</v>
      </c>
      <c r="G86" s="2">
        <v>5.75</v>
      </c>
      <c r="H86" s="2">
        <f t="shared" ref="H86" si="81">(G86-G85)/G85</f>
        <v>8.4905660377358527E-2</v>
      </c>
      <c r="I86" s="2">
        <v>130.13964799999999</v>
      </c>
      <c r="J86" s="2">
        <f t="shared" si="68"/>
        <v>3.4673082770198552E-2</v>
      </c>
    </row>
    <row r="87" spans="2:10" x14ac:dyDescent="0.3">
      <c r="B87" s="29">
        <v>43703</v>
      </c>
      <c r="C87" s="2">
        <v>1141.802612</v>
      </c>
      <c r="D87" s="2">
        <f t="shared" si="66"/>
        <v>-7.0933832545718662E-3</v>
      </c>
      <c r="E87" s="2">
        <v>83.949996999999996</v>
      </c>
      <c r="F87" s="2">
        <f t="shared" si="66"/>
        <v>2.1289538489885833E-2</v>
      </c>
      <c r="G87" s="2">
        <v>5.5</v>
      </c>
      <c r="H87" s="2">
        <f t="shared" ref="H87" si="82">(G87-G86)/G86</f>
        <v>-4.3478260869565216E-2</v>
      </c>
      <c r="I87" s="2">
        <v>134.00517300000001</v>
      </c>
      <c r="J87" s="2">
        <f t="shared" si="68"/>
        <v>2.9702900379752217E-2</v>
      </c>
    </row>
    <row r="88" spans="2:10" x14ac:dyDescent="0.3">
      <c r="B88" s="29">
        <v>43704</v>
      </c>
      <c r="C88" s="2">
        <v>1149.0584719999999</v>
      </c>
      <c r="D88" s="2">
        <f t="shared" si="66"/>
        <v>6.3547411117675602E-3</v>
      </c>
      <c r="E88" s="2">
        <v>84</v>
      </c>
      <c r="F88" s="2">
        <f t="shared" si="66"/>
        <v>5.9562837149361415E-4</v>
      </c>
      <c r="G88" s="2">
        <v>5.3</v>
      </c>
      <c r="H88" s="2">
        <f t="shared" ref="H88" si="83">(G88-G87)/G87</f>
        <v>-3.6363636363636397E-2</v>
      </c>
      <c r="I88" s="2">
        <v>135.93794299999999</v>
      </c>
      <c r="J88" s="2">
        <f t="shared" si="68"/>
        <v>1.4423099920179771E-2</v>
      </c>
    </row>
    <row r="89" spans="2:10" x14ac:dyDescent="0.3">
      <c r="B89" s="29">
        <v>43705</v>
      </c>
      <c r="C89" s="2">
        <v>1138.648193</v>
      </c>
      <c r="D89" s="2">
        <f t="shared" si="66"/>
        <v>-9.0598339890225772E-3</v>
      </c>
      <c r="E89" s="2">
        <v>82.400002000000001</v>
      </c>
      <c r="F89" s="2">
        <f t="shared" si="66"/>
        <v>-1.9047595238095232E-2</v>
      </c>
      <c r="G89" s="2">
        <v>5</v>
      </c>
      <c r="H89" s="2">
        <f t="shared" ref="H89" si="84">(G89-G88)/G88</f>
        <v>-5.6603773584905627E-2</v>
      </c>
      <c r="I89" s="2">
        <v>134.748535</v>
      </c>
      <c r="J89" s="2">
        <f t="shared" si="68"/>
        <v>-8.7496395322090911E-3</v>
      </c>
    </row>
    <row r="90" spans="2:10" x14ac:dyDescent="0.3">
      <c r="B90" s="29">
        <v>43706</v>
      </c>
      <c r="C90" s="2">
        <v>1119.224365</v>
      </c>
      <c r="D90" s="2">
        <f t="shared" si="66"/>
        <v>-1.7058673714506967E-2</v>
      </c>
      <c r="E90" s="2">
        <v>79.849997999999999</v>
      </c>
      <c r="F90" s="2">
        <f t="shared" si="66"/>
        <v>-3.0946649734304634E-2</v>
      </c>
      <c r="G90" s="2">
        <v>4.8499999999999996</v>
      </c>
      <c r="H90" s="2">
        <f t="shared" ref="H90" si="85">(G90-G89)/G89</f>
        <v>-3.0000000000000072E-2</v>
      </c>
      <c r="I90" s="2">
        <v>131.180374</v>
      </c>
      <c r="J90" s="2">
        <f t="shared" si="68"/>
        <v>-2.6480146889908698E-2</v>
      </c>
    </row>
    <row r="91" spans="2:10" x14ac:dyDescent="0.3">
      <c r="B91" s="29">
        <v>43707</v>
      </c>
      <c r="C91" s="2">
        <v>1125.353394</v>
      </c>
      <c r="D91" s="2">
        <f t="shared" si="66"/>
        <v>5.4761397193135138E-3</v>
      </c>
      <c r="E91" s="2">
        <v>78.650002000000001</v>
      </c>
      <c r="F91" s="2">
        <f t="shared" si="66"/>
        <v>-1.5028128115920539E-2</v>
      </c>
      <c r="G91" s="2">
        <v>5.35</v>
      </c>
      <c r="H91" s="2">
        <f t="shared" ref="H91" si="86">(G91-G90)/G90</f>
        <v>0.10309278350515465</v>
      </c>
      <c r="I91" s="2">
        <v>136.1362</v>
      </c>
      <c r="J91" s="2">
        <f t="shared" si="68"/>
        <v>3.7778715282516286E-2</v>
      </c>
    </row>
    <row r="92" spans="2:10" x14ac:dyDescent="0.3">
      <c r="B92" s="29">
        <v>43711</v>
      </c>
      <c r="C92" s="2">
        <v>1087.362427</v>
      </c>
      <c r="D92" s="2">
        <f t="shared" si="66"/>
        <v>-3.3759143752135831E-2</v>
      </c>
      <c r="E92" s="2">
        <v>77.599997999999999</v>
      </c>
      <c r="F92" s="2">
        <f t="shared" si="66"/>
        <v>-1.3350336596304234E-2</v>
      </c>
      <c r="G92" s="2">
        <v>5.0999999999999996</v>
      </c>
      <c r="H92" s="2">
        <f t="shared" ref="H92" si="87">(G92-G91)/G91</f>
        <v>-4.6728971962616828E-2</v>
      </c>
      <c r="I92" s="2">
        <v>134.05474899999999</v>
      </c>
      <c r="J92" s="2">
        <f t="shared" si="68"/>
        <v>-1.5289474805378844E-2</v>
      </c>
    </row>
    <row r="93" spans="2:10" x14ac:dyDescent="0.3">
      <c r="B93" s="29">
        <v>43712</v>
      </c>
      <c r="C93" s="2">
        <v>1082.6304929999999</v>
      </c>
      <c r="D93" s="2">
        <f t="shared" si="66"/>
        <v>-4.3517541920731987E-3</v>
      </c>
      <c r="E93" s="2">
        <v>77</v>
      </c>
      <c r="F93" s="2">
        <f t="shared" si="66"/>
        <v>-7.7319331889673425E-3</v>
      </c>
      <c r="G93" s="2">
        <v>5</v>
      </c>
      <c r="H93" s="2">
        <f t="shared" ref="H93" si="88">(G93-G92)/G92</f>
        <v>-1.9607843137254832E-2</v>
      </c>
      <c r="I93" s="2">
        <v>133.757385</v>
      </c>
      <c r="J93" s="2">
        <f t="shared" si="68"/>
        <v>-2.2182280166739006E-3</v>
      </c>
    </row>
    <row r="94" spans="2:10" x14ac:dyDescent="0.3">
      <c r="B94" s="29">
        <v>43713</v>
      </c>
      <c r="C94" s="2">
        <v>1080.3320309999999</v>
      </c>
      <c r="D94" s="2">
        <f t="shared" si="66"/>
        <v>-2.1230346040142178E-3</v>
      </c>
      <c r="E94" s="2">
        <v>78.449996999999996</v>
      </c>
      <c r="F94" s="2">
        <f t="shared" si="66"/>
        <v>1.8831129870129821E-2</v>
      </c>
      <c r="G94" s="2">
        <v>5.0999999999999996</v>
      </c>
      <c r="H94" s="2">
        <f t="shared" ref="H94" si="89">(G94-G93)/G93</f>
        <v>1.9999999999999928E-2</v>
      </c>
      <c r="I94" s="2">
        <v>134.550308</v>
      </c>
      <c r="J94" s="2">
        <f t="shared" si="68"/>
        <v>5.9280689436325461E-3</v>
      </c>
    </row>
    <row r="95" spans="2:10" x14ac:dyDescent="0.3">
      <c r="B95" s="29">
        <v>43714</v>
      </c>
      <c r="C95" s="2">
        <v>1101.8739009999999</v>
      </c>
      <c r="D95" s="2">
        <f t="shared" si="66"/>
        <v>1.9940045635840283E-2</v>
      </c>
      <c r="E95" s="2">
        <v>80.25</v>
      </c>
      <c r="F95" s="2">
        <f t="shared" si="66"/>
        <v>2.2944589787556063E-2</v>
      </c>
      <c r="G95" s="2">
        <v>5.15</v>
      </c>
      <c r="H95" s="2">
        <f t="shared" ref="H95" si="90">(G95-G94)/G94</f>
        <v>9.8039215686275914E-3</v>
      </c>
      <c r="I95" s="2">
        <v>136.53263899999999</v>
      </c>
      <c r="J95" s="2">
        <f t="shared" si="68"/>
        <v>1.4733009752753504E-2</v>
      </c>
    </row>
    <row r="96" spans="2:10" x14ac:dyDescent="0.3">
      <c r="B96" s="29">
        <v>43717</v>
      </c>
      <c r="C96" s="2">
        <v>1101.6035159999999</v>
      </c>
      <c r="D96" s="2">
        <f t="shared" si="66"/>
        <v>-2.4538651814390598E-4</v>
      </c>
      <c r="E96" s="2">
        <v>81.849997999999999</v>
      </c>
      <c r="F96" s="2">
        <f t="shared" si="66"/>
        <v>1.9937669781931455E-2</v>
      </c>
      <c r="G96" s="2">
        <v>5.3</v>
      </c>
      <c r="H96" s="2">
        <f t="shared" ref="H96" si="91">(G96-G95)/G95</f>
        <v>2.9126213592232903E-2</v>
      </c>
      <c r="I96" s="2">
        <v>139.654785</v>
      </c>
      <c r="J96" s="2">
        <f t="shared" si="68"/>
        <v>2.2867396564421605E-2</v>
      </c>
    </row>
    <row r="97" spans="2:10" x14ac:dyDescent="0.3">
      <c r="B97" s="29">
        <v>43719</v>
      </c>
      <c r="C97" s="2">
        <v>1112.599731</v>
      </c>
      <c r="D97" s="2">
        <f t="shared" si="66"/>
        <v>9.9820079005631286E-3</v>
      </c>
      <c r="E97" s="2">
        <v>89.650002000000001</v>
      </c>
      <c r="F97" s="2">
        <f t="shared" si="66"/>
        <v>9.5296324869794155E-2</v>
      </c>
      <c r="G97" s="2">
        <v>5.75</v>
      </c>
      <c r="H97" s="2">
        <f t="shared" ref="H97" si="92">(G97-G96)/G96</f>
        <v>8.4905660377358527E-2</v>
      </c>
      <c r="I97" s="2">
        <v>142.677841</v>
      </c>
      <c r="J97" s="2">
        <f t="shared" si="68"/>
        <v>2.1646633876526298E-2</v>
      </c>
    </row>
    <row r="98" spans="2:10" x14ac:dyDescent="0.3">
      <c r="B98" s="29">
        <v>43720</v>
      </c>
      <c r="C98" s="2">
        <v>1090.922607</v>
      </c>
      <c r="D98" s="2">
        <f t="shared" si="66"/>
        <v>-1.9483308683273491E-2</v>
      </c>
      <c r="E98" s="2">
        <v>98.150002000000001</v>
      </c>
      <c r="F98" s="2">
        <f t="shared" si="66"/>
        <v>9.4813160182640036E-2</v>
      </c>
      <c r="G98" s="2">
        <v>5.55</v>
      </c>
      <c r="H98" s="2">
        <f t="shared" ref="H98" si="93">(G98-G97)/G97</f>
        <v>-3.4782608695652202E-2</v>
      </c>
      <c r="I98" s="2">
        <v>141.78581199999999</v>
      </c>
      <c r="J98" s="2">
        <f t="shared" si="68"/>
        <v>-6.2520500292684404E-3</v>
      </c>
    </row>
    <row r="99" spans="2:10" x14ac:dyDescent="0.3">
      <c r="B99" s="29">
        <v>43721</v>
      </c>
      <c r="C99" s="2">
        <v>1104.668091</v>
      </c>
      <c r="D99" s="2">
        <f t="shared" si="66"/>
        <v>1.2599870890749662E-2</v>
      </c>
      <c r="E99" s="2">
        <v>95.349997999999999</v>
      </c>
      <c r="F99" s="2">
        <f t="shared" si="66"/>
        <v>-2.8527803799739109E-2</v>
      </c>
      <c r="G99" s="2">
        <v>5.4</v>
      </c>
      <c r="H99" s="2">
        <f t="shared" ref="H99" si="94">(G99-G98)/G98</f>
        <v>-2.7027027027026931E-2</v>
      </c>
      <c r="I99" s="2">
        <v>144.46194499999999</v>
      </c>
      <c r="J99" s="2">
        <f t="shared" si="68"/>
        <v>1.8874476664844243E-2</v>
      </c>
    </row>
    <row r="100" spans="2:10" x14ac:dyDescent="0.3">
      <c r="B100" s="29">
        <v>43724</v>
      </c>
      <c r="C100" s="2">
        <v>1091.2833250000001</v>
      </c>
      <c r="D100" s="2">
        <f t="shared" si="66"/>
        <v>-1.2116549856965045E-2</v>
      </c>
      <c r="E100" s="2">
        <v>92.150002000000001</v>
      </c>
      <c r="F100" s="2">
        <f t="shared" si="66"/>
        <v>-3.3560525087792857E-2</v>
      </c>
      <c r="G100" s="2">
        <v>5.25</v>
      </c>
      <c r="H100" s="2">
        <f t="shared" ref="H100" si="95">(G100-G99)/G99</f>
        <v>-2.7777777777777842E-2</v>
      </c>
      <c r="I100" s="2">
        <v>144.66017199999999</v>
      </c>
      <c r="J100" s="2">
        <f t="shared" si="68"/>
        <v>1.3721745197325347E-3</v>
      </c>
    </row>
    <row r="101" spans="2:10" x14ac:dyDescent="0.3">
      <c r="B101" s="29">
        <v>43725</v>
      </c>
      <c r="C101" s="2">
        <v>1079.2955320000001</v>
      </c>
      <c r="D101" s="2">
        <f t="shared" si="66"/>
        <v>-1.0985041854277403E-2</v>
      </c>
      <c r="E101" s="2">
        <v>87.550003000000004</v>
      </c>
      <c r="F101" s="2">
        <f t="shared" si="66"/>
        <v>-4.9918599025098195E-2</v>
      </c>
      <c r="G101" s="2">
        <v>5.0999999999999996</v>
      </c>
      <c r="H101" s="2">
        <f t="shared" ref="H101" si="96">(G101-G100)/G100</f>
        <v>-2.857142857142864E-2</v>
      </c>
      <c r="I101" s="2">
        <v>142.479614</v>
      </c>
      <c r="J101" s="2">
        <f t="shared" si="68"/>
        <v>-1.5073658283774133E-2</v>
      </c>
    </row>
    <row r="102" spans="2:10" x14ac:dyDescent="0.3">
      <c r="B102" s="29">
        <v>43726</v>
      </c>
      <c r="C102" s="2">
        <v>1086.7314449999999</v>
      </c>
      <c r="D102" s="2">
        <f t="shared" si="66"/>
        <v>6.8895986127364044E-3</v>
      </c>
      <c r="E102" s="2">
        <v>86.050003000000004</v>
      </c>
      <c r="F102" s="2">
        <f t="shared" si="66"/>
        <v>-1.7133066231876656E-2</v>
      </c>
      <c r="G102" s="2">
        <v>4.8499999999999996</v>
      </c>
      <c r="H102" s="2">
        <f t="shared" ref="H102" si="97">(G102-G101)/G101</f>
        <v>-4.9019607843137261E-2</v>
      </c>
      <c r="I102" s="2">
        <v>142.87608299999999</v>
      </c>
      <c r="J102" s="2">
        <f t="shared" si="68"/>
        <v>2.7826366795182093E-3</v>
      </c>
    </row>
    <row r="103" spans="2:10" x14ac:dyDescent="0.3">
      <c r="B103" s="29">
        <v>43727</v>
      </c>
      <c r="C103" s="2">
        <v>1062.711182</v>
      </c>
      <c r="D103" s="2">
        <f t="shared" si="66"/>
        <v>-2.2103218886796717E-2</v>
      </c>
      <c r="E103" s="2">
        <v>85.050003000000004</v>
      </c>
      <c r="F103" s="2">
        <f t="shared" si="66"/>
        <v>-1.1621150088745494E-2</v>
      </c>
      <c r="G103" s="2">
        <v>5.45</v>
      </c>
      <c r="H103" s="2">
        <f t="shared" ref="H103" si="98">(G103-G102)/G102</f>
        <v>0.12371134020618568</v>
      </c>
      <c r="I103" s="2">
        <v>141.290222</v>
      </c>
      <c r="J103" s="2">
        <f t="shared" si="68"/>
        <v>-1.1099555409844168E-2</v>
      </c>
    </row>
    <row r="104" spans="2:10" x14ac:dyDescent="0.3">
      <c r="B104" s="29">
        <v>43728</v>
      </c>
      <c r="C104" s="2">
        <v>1130.5810550000001</v>
      </c>
      <c r="D104" s="2">
        <f t="shared" si="66"/>
        <v>6.386483378510277E-2</v>
      </c>
      <c r="E104" s="2">
        <v>80.849997999999999</v>
      </c>
      <c r="F104" s="2">
        <f t="shared" si="66"/>
        <v>-4.9382773096433685E-2</v>
      </c>
      <c r="G104" s="2">
        <v>5.85</v>
      </c>
      <c r="H104" s="2">
        <f t="shared" ref="H104" si="99">(G104-G103)/G103</f>
        <v>7.339449541284393E-2</v>
      </c>
      <c r="I104" s="2">
        <v>147.78234900000001</v>
      </c>
      <c r="J104" s="2">
        <f t="shared" si="68"/>
        <v>4.5948876773652537E-2</v>
      </c>
    </row>
    <row r="105" spans="2:10" x14ac:dyDescent="0.3">
      <c r="B105" s="29">
        <v>43731</v>
      </c>
      <c r="C105" s="2">
        <v>1116.926025</v>
      </c>
      <c r="D105" s="2">
        <f t="shared" si="66"/>
        <v>-1.2077886799544968E-2</v>
      </c>
      <c r="E105" s="2">
        <v>80.949996999999996</v>
      </c>
      <c r="F105" s="2">
        <f t="shared" si="66"/>
        <v>1.2368460417277543E-3</v>
      </c>
      <c r="G105" s="2">
        <v>5.6</v>
      </c>
      <c r="H105" s="2">
        <f t="shared" ref="H105" si="100">(G105-G104)/G104</f>
        <v>-4.2735042735042736E-2</v>
      </c>
      <c r="I105" s="2">
        <v>151.05317700000001</v>
      </c>
      <c r="J105" s="2">
        <f t="shared" si="68"/>
        <v>2.2132737922578253E-2</v>
      </c>
    </row>
    <row r="106" spans="2:10" x14ac:dyDescent="0.3">
      <c r="B106" s="29">
        <v>43732</v>
      </c>
      <c r="C106" s="2">
        <v>1152.528564</v>
      </c>
      <c r="D106" s="2">
        <f t="shared" si="66"/>
        <v>3.1875467312170454E-2</v>
      </c>
      <c r="E106" s="2">
        <v>82.650002000000001</v>
      </c>
      <c r="F106" s="2">
        <f t="shared" si="66"/>
        <v>2.1000680210031441E-2</v>
      </c>
      <c r="G106" s="2">
        <v>5.6</v>
      </c>
      <c r="H106" s="2">
        <f t="shared" ref="H106" si="101">(G106-G105)/G105</f>
        <v>0</v>
      </c>
      <c r="I106" s="2">
        <v>146.741623</v>
      </c>
      <c r="J106" s="2">
        <f t="shared" si="68"/>
        <v>-2.8543285786038125E-2</v>
      </c>
    </row>
    <row r="107" spans="2:10" x14ac:dyDescent="0.3">
      <c r="B107" s="29">
        <v>43733</v>
      </c>
      <c r="C107" s="2">
        <v>1153.294678</v>
      </c>
      <c r="D107" s="2">
        <f t="shared" si="66"/>
        <v>6.6472452304445963E-4</v>
      </c>
      <c r="E107" s="2">
        <v>83.050003000000004</v>
      </c>
      <c r="F107" s="2">
        <f t="shared" si="66"/>
        <v>4.8396974025481957E-3</v>
      </c>
      <c r="G107" s="2">
        <v>5.3</v>
      </c>
      <c r="H107" s="2">
        <f t="shared" ref="H107" si="102">(G107-G106)/G106</f>
        <v>-5.3571428571428541E-2</v>
      </c>
      <c r="I107" s="2">
        <v>146.24601699999999</v>
      </c>
      <c r="J107" s="2">
        <f t="shared" si="68"/>
        <v>-3.3774057412463629E-3</v>
      </c>
    </row>
    <row r="108" spans="2:10" x14ac:dyDescent="0.3">
      <c r="B108" s="29">
        <v>43734</v>
      </c>
      <c r="C108" s="2">
        <v>1168.8426509999999</v>
      </c>
      <c r="D108" s="2">
        <f t="shared" si="66"/>
        <v>1.3481353288617149E-2</v>
      </c>
      <c r="E108" s="2">
        <v>83.449996999999996</v>
      </c>
      <c r="F108" s="2">
        <f t="shared" si="66"/>
        <v>4.8163032576891349E-3</v>
      </c>
      <c r="G108" s="2">
        <v>5.2</v>
      </c>
      <c r="H108" s="2">
        <f t="shared" ref="H108" si="103">(G108-G107)/G107</f>
        <v>-1.886792452830182E-2</v>
      </c>
      <c r="I108" s="2">
        <v>151.350525</v>
      </c>
      <c r="J108" s="2">
        <f t="shared" si="68"/>
        <v>3.4903569373790265E-2</v>
      </c>
    </row>
    <row r="109" spans="2:10" x14ac:dyDescent="0.3">
      <c r="B109" s="29">
        <v>43735</v>
      </c>
      <c r="C109" s="2">
        <v>1179.883789</v>
      </c>
      <c r="D109" s="2">
        <f t="shared" si="66"/>
        <v>9.446214159411305E-3</v>
      </c>
      <c r="E109" s="2">
        <v>83.050003000000004</v>
      </c>
      <c r="F109" s="2">
        <f t="shared" si="66"/>
        <v>-4.7932176678207958E-3</v>
      </c>
      <c r="G109" s="2">
        <v>5.65</v>
      </c>
      <c r="H109" s="2">
        <f t="shared" ref="H109" si="104">(G109-G108)/G108</f>
        <v>8.6538461538461564E-2</v>
      </c>
      <c r="I109" s="2">
        <v>148.129242</v>
      </c>
      <c r="J109" s="2">
        <f t="shared" si="68"/>
        <v>-2.1283593168903773E-2</v>
      </c>
    </row>
    <row r="110" spans="2:10" x14ac:dyDescent="0.3">
      <c r="B110" s="29">
        <v>43738</v>
      </c>
      <c r="C110" s="2">
        <v>1200.7945560000001</v>
      </c>
      <c r="D110" s="2">
        <f t="shared" si="66"/>
        <v>1.7722734387021974E-2</v>
      </c>
      <c r="E110" s="2">
        <v>83.349997999999999</v>
      </c>
      <c r="F110" s="2">
        <f t="shared" si="66"/>
        <v>3.6122214227974868E-3</v>
      </c>
      <c r="G110" s="2">
        <v>6.15</v>
      </c>
      <c r="H110" s="2">
        <f t="shared" ref="H110" si="105">(G110-G109)/G109</f>
        <v>8.8495575221238937E-2</v>
      </c>
      <c r="I110" s="2">
        <v>144.56106600000001</v>
      </c>
      <c r="J110" s="2">
        <f t="shared" si="68"/>
        <v>-2.4088262059695099E-2</v>
      </c>
    </row>
    <row r="111" spans="2:10" x14ac:dyDescent="0.3">
      <c r="B111" s="29">
        <v>43739</v>
      </c>
      <c r="C111" s="2">
        <v>1176.143311</v>
      </c>
      <c r="D111" s="2">
        <f t="shared" si="66"/>
        <v>-2.0529111226250441E-2</v>
      </c>
      <c r="E111" s="2">
        <v>83.449996999999996</v>
      </c>
      <c r="F111" s="2">
        <f t="shared" si="66"/>
        <v>1.1997480791780804E-3</v>
      </c>
      <c r="G111" s="2">
        <v>5.4</v>
      </c>
      <c r="H111" s="2">
        <f t="shared" ref="H111" si="106">(G111-G110)/G110</f>
        <v>-0.12195121951219512</v>
      </c>
      <c r="I111" s="2">
        <v>142.38050799999999</v>
      </c>
      <c r="J111" s="2">
        <f t="shared" si="68"/>
        <v>-1.5083992255563602E-2</v>
      </c>
    </row>
    <row r="112" spans="2:10" x14ac:dyDescent="0.3">
      <c r="B112" s="29">
        <v>43741</v>
      </c>
      <c r="C112" s="2">
        <v>1181.6864009999999</v>
      </c>
      <c r="D112" s="2">
        <f t="shared" si="66"/>
        <v>4.7129375716016744E-3</v>
      </c>
      <c r="E112" s="2">
        <v>82.550003000000004</v>
      </c>
      <c r="F112" s="2">
        <f t="shared" si="66"/>
        <v>-1.078482962677629E-2</v>
      </c>
      <c r="G112" s="2">
        <v>5.0999999999999996</v>
      </c>
      <c r="H112" s="2">
        <f t="shared" ref="H112" si="107">(G112-G111)/G111</f>
        <v>-5.5555555555555684E-2</v>
      </c>
      <c r="I112" s="2">
        <v>142.281372</v>
      </c>
      <c r="J112" s="2">
        <f t="shared" si="68"/>
        <v>-6.9627508282234284E-4</v>
      </c>
    </row>
    <row r="113" spans="2:10" x14ac:dyDescent="0.3">
      <c r="B113" s="29">
        <v>43742</v>
      </c>
      <c r="C113" s="2">
        <v>1179.027466</v>
      </c>
      <c r="D113" s="2">
        <f t="shared" si="66"/>
        <v>-2.2501189805940137E-3</v>
      </c>
      <c r="E113" s="2">
        <v>82.099997999999999</v>
      </c>
      <c r="F113" s="2">
        <f t="shared" si="66"/>
        <v>-5.4513020429569747E-3</v>
      </c>
      <c r="G113" s="2">
        <v>5.05</v>
      </c>
      <c r="H113" s="2">
        <f t="shared" ref="H113" si="108">(G113-G112)/G112</f>
        <v>-9.8039215686274161E-3</v>
      </c>
      <c r="I113" s="2">
        <v>138.762756</v>
      </c>
      <c r="J113" s="2">
        <f t="shared" si="68"/>
        <v>-2.4729983627090751E-2</v>
      </c>
    </row>
    <row r="114" spans="2:10" x14ac:dyDescent="0.3">
      <c r="B114" s="29">
        <v>43745</v>
      </c>
      <c r="C114" s="2">
        <v>1180.8302000000001</v>
      </c>
      <c r="D114" s="2">
        <f t="shared" si="66"/>
        <v>1.5290008519615781E-3</v>
      </c>
      <c r="E114" s="2">
        <v>83.400002000000001</v>
      </c>
      <c r="F114" s="2">
        <f t="shared" si="66"/>
        <v>1.5834397462470111E-2</v>
      </c>
      <c r="G114" s="2">
        <v>5.15</v>
      </c>
      <c r="H114" s="2">
        <f t="shared" ref="H114" si="109">(G114-G113)/G113</f>
        <v>1.980198019801991E-2</v>
      </c>
      <c r="I114" s="2">
        <v>134.599884</v>
      </c>
      <c r="J114" s="2">
        <f t="shared" si="68"/>
        <v>-2.9999923034102847E-2</v>
      </c>
    </row>
    <row r="115" spans="2:10" x14ac:dyDescent="0.3">
      <c r="B115" s="29">
        <v>43747</v>
      </c>
      <c r="C115" s="2">
        <v>1194.0345460000001</v>
      </c>
      <c r="D115" s="2">
        <f t="shared" si="66"/>
        <v>1.1182256348118456E-2</v>
      </c>
      <c r="E115" s="2">
        <v>80.650002000000001</v>
      </c>
      <c r="F115" s="2">
        <f t="shared" si="66"/>
        <v>-3.2973620312383205E-2</v>
      </c>
      <c r="G115" s="2">
        <v>5.85</v>
      </c>
      <c r="H115" s="2">
        <f t="shared" ref="H115" si="110">(G115-G114)/G114</f>
        <v>0.13592233009708724</v>
      </c>
      <c r="I115" s="2">
        <v>137.771591</v>
      </c>
      <c r="J115" s="2">
        <f t="shared" si="68"/>
        <v>2.3563965330014681E-2</v>
      </c>
    </row>
    <row r="116" spans="2:10" x14ac:dyDescent="0.3">
      <c r="B116" s="29">
        <v>43748</v>
      </c>
      <c r="C116" s="2">
        <v>1228.2852780000001</v>
      </c>
      <c r="D116" s="2">
        <f t="shared" si="66"/>
        <v>2.8684875253182137E-2</v>
      </c>
      <c r="E116" s="2">
        <v>80.5</v>
      </c>
      <c r="F116" s="2">
        <f t="shared" si="66"/>
        <v>-1.8599131590846165E-3</v>
      </c>
      <c r="G116" s="2">
        <v>6.2</v>
      </c>
      <c r="H116" s="2">
        <f t="shared" ref="H116" si="111">(G116-G115)/G115</f>
        <v>5.9829059829059922E-2</v>
      </c>
      <c r="I116" s="2">
        <v>136.18573000000001</v>
      </c>
      <c r="J116" s="2">
        <f t="shared" si="68"/>
        <v>-1.1510798332872517E-2</v>
      </c>
    </row>
    <row r="117" spans="2:10" x14ac:dyDescent="0.3">
      <c r="B117" s="29">
        <v>43749</v>
      </c>
      <c r="C117" s="2">
        <v>1219.1367190000001</v>
      </c>
      <c r="D117" s="2">
        <f t="shared" si="66"/>
        <v>-7.4482363045956634E-3</v>
      </c>
      <c r="E117" s="2">
        <v>77.550003000000004</v>
      </c>
      <c r="F117" s="2">
        <f t="shared" si="66"/>
        <v>-3.6645925465838461E-2</v>
      </c>
      <c r="G117" s="2">
        <v>6</v>
      </c>
      <c r="H117" s="2">
        <f t="shared" ref="H117" si="112">(G117-G116)/G116</f>
        <v>-3.2258064516129059E-2</v>
      </c>
      <c r="I117" s="2">
        <v>135.7397</v>
      </c>
      <c r="J117" s="2">
        <f t="shared" si="68"/>
        <v>-3.2751595927121547E-3</v>
      </c>
    </row>
    <row r="118" spans="2:10" x14ac:dyDescent="0.3">
      <c r="B118" s="29">
        <v>43752</v>
      </c>
      <c r="C118" s="2">
        <v>1224.003784</v>
      </c>
      <c r="D118" s="2">
        <f t="shared" si="66"/>
        <v>3.9922224670520413E-3</v>
      </c>
      <c r="E118" s="2">
        <v>78.050003000000004</v>
      </c>
      <c r="F118" s="2">
        <f t="shared" si="66"/>
        <v>6.4474530065459831E-3</v>
      </c>
      <c r="G118" s="2">
        <v>6.4</v>
      </c>
      <c r="H118" s="2">
        <f t="shared" ref="H118" si="113">(G118-G117)/G117</f>
        <v>6.6666666666666721E-2</v>
      </c>
      <c r="I118" s="2">
        <v>145.80001799999999</v>
      </c>
      <c r="J118" s="2">
        <f t="shared" si="68"/>
        <v>7.4114779979622722E-2</v>
      </c>
    </row>
    <row r="119" spans="2:10" x14ac:dyDescent="0.3">
      <c r="B119" s="29">
        <v>43753</v>
      </c>
      <c r="C119" s="2">
        <v>1229.5469969999999</v>
      </c>
      <c r="D119" s="2">
        <f t="shared" si="66"/>
        <v>4.5287547901893769E-3</v>
      </c>
      <c r="E119" s="2">
        <v>77.900002000000001</v>
      </c>
      <c r="F119" s="2">
        <f t="shared" si="66"/>
        <v>-1.921857709601922E-3</v>
      </c>
      <c r="G119" s="2">
        <v>6.15</v>
      </c>
      <c r="H119" s="2">
        <f t="shared" ref="H119" si="114">(G119-G118)/G118</f>
        <v>-3.90625E-2</v>
      </c>
      <c r="I119" s="2">
        <v>153.63021900000001</v>
      </c>
      <c r="J119" s="2">
        <f t="shared" si="68"/>
        <v>5.370507567427061E-2</v>
      </c>
    </row>
    <row r="120" spans="2:10" x14ac:dyDescent="0.3">
      <c r="B120" s="29">
        <v>43754</v>
      </c>
      <c r="C120" s="2">
        <v>1236.9379879999999</v>
      </c>
      <c r="D120" s="2">
        <f t="shared" si="66"/>
        <v>6.0111496494509239E-3</v>
      </c>
      <c r="E120" s="2">
        <v>77.199996999999996</v>
      </c>
      <c r="F120" s="2">
        <f t="shared" si="66"/>
        <v>-8.9859432866253898E-3</v>
      </c>
      <c r="G120" s="2">
        <v>6.55</v>
      </c>
      <c r="H120" s="2">
        <f t="shared" ref="H120" si="115">(G120-G119)/G119</f>
        <v>6.5040650406503975E-2</v>
      </c>
      <c r="I120" s="2">
        <v>158.73468</v>
      </c>
      <c r="J120" s="2">
        <f t="shared" si="68"/>
        <v>3.3225631215171192E-2</v>
      </c>
    </row>
    <row r="121" spans="2:10" x14ac:dyDescent="0.3">
      <c r="B121" s="29">
        <v>43755</v>
      </c>
      <c r="C121" s="2">
        <v>1258.704956</v>
      </c>
      <c r="D121" s="2">
        <f t="shared" si="66"/>
        <v>1.7597460997373891E-2</v>
      </c>
      <c r="E121" s="2">
        <v>77</v>
      </c>
      <c r="F121" s="2">
        <f t="shared" si="66"/>
        <v>-2.5906348156981953E-3</v>
      </c>
      <c r="G121" s="2">
        <v>6.3</v>
      </c>
      <c r="H121" s="2">
        <f t="shared" ref="H121" si="116">(G121-G120)/G120</f>
        <v>-3.8167938931297711E-2</v>
      </c>
      <c r="I121" s="2">
        <v>161.11348000000001</v>
      </c>
      <c r="J121" s="2">
        <f t="shared" si="68"/>
        <v>1.4986013138401845E-2</v>
      </c>
    </row>
    <row r="122" spans="2:10" x14ac:dyDescent="0.3">
      <c r="B122" s="29">
        <v>43756</v>
      </c>
      <c r="C122" s="2">
        <v>1276.596313</v>
      </c>
      <c r="D122" s="2">
        <f t="shared" si="66"/>
        <v>1.4214099114105634E-2</v>
      </c>
      <c r="E122" s="2">
        <v>80.550003000000004</v>
      </c>
      <c r="F122" s="2">
        <f t="shared" si="66"/>
        <v>4.6103935064935112E-2</v>
      </c>
      <c r="G122" s="2">
        <v>6.4</v>
      </c>
      <c r="H122" s="2">
        <f t="shared" ref="H122" si="117">(G122-G121)/G121</f>
        <v>1.5873015873015959E-2</v>
      </c>
      <c r="I122" s="2">
        <v>173.55256700000001</v>
      </c>
      <c r="J122" s="2">
        <f t="shared" si="68"/>
        <v>7.7206990997897879E-2</v>
      </c>
    </row>
    <row r="123" spans="2:10" x14ac:dyDescent="0.3">
      <c r="B123" s="29">
        <v>43760</v>
      </c>
      <c r="C123" s="2">
        <v>1274.6134030000001</v>
      </c>
      <c r="D123" s="2">
        <f t="shared" si="66"/>
        <v>-1.5532788085061209E-3</v>
      </c>
      <c r="E123" s="2">
        <v>79.199996999999996</v>
      </c>
      <c r="F123" s="2">
        <f t="shared" si="66"/>
        <v>-1.6759850400005664E-2</v>
      </c>
      <c r="G123" s="2">
        <v>6.1</v>
      </c>
      <c r="H123" s="2">
        <f t="shared" ref="H123" si="118">(G123-G122)/G122</f>
        <v>-4.6875000000000111E-2</v>
      </c>
      <c r="I123" s="2">
        <v>177.07118199999999</v>
      </c>
      <c r="J123" s="2">
        <f t="shared" si="68"/>
        <v>2.027405909818656E-2</v>
      </c>
    </row>
    <row r="124" spans="2:10" x14ac:dyDescent="0.3">
      <c r="B124" s="29">
        <v>43761</v>
      </c>
      <c r="C124" s="2">
        <v>1255.009399</v>
      </c>
      <c r="D124" s="2">
        <f t="shared" si="66"/>
        <v>-1.5380352939847464E-2</v>
      </c>
      <c r="E124" s="2">
        <v>77.699996999999996</v>
      </c>
      <c r="F124" s="2">
        <f t="shared" si="66"/>
        <v>-1.8939394656795252E-2</v>
      </c>
      <c r="G124" s="2">
        <v>5.65</v>
      </c>
      <c r="H124" s="2">
        <f t="shared" ref="H124" si="119">(G124-G123)/G123</f>
        <v>-7.3770491803278576E-2</v>
      </c>
      <c r="I124" s="2">
        <v>174.89063999999999</v>
      </c>
      <c r="J124" s="2">
        <f t="shared" si="68"/>
        <v>-1.2314493953058961E-2</v>
      </c>
    </row>
    <row r="125" spans="2:10" x14ac:dyDescent="0.3">
      <c r="B125" s="29">
        <v>43762</v>
      </c>
      <c r="C125" s="2">
        <v>1294.713013</v>
      </c>
      <c r="D125" s="2">
        <f t="shared" si="66"/>
        <v>3.1636108886225173E-2</v>
      </c>
      <c r="E125" s="2">
        <v>73.550003000000004</v>
      </c>
      <c r="F125" s="2">
        <f t="shared" si="66"/>
        <v>-5.3410478252656726E-2</v>
      </c>
      <c r="G125" s="2">
        <v>4.3499999999999996</v>
      </c>
      <c r="H125" s="2">
        <f t="shared" ref="H125" si="120">(G125-G124)/G124</f>
        <v>-0.23008849557522135</v>
      </c>
      <c r="I125" s="2">
        <v>177.41810599999999</v>
      </c>
      <c r="J125" s="2">
        <f t="shared" si="68"/>
        <v>1.4451693927130716E-2</v>
      </c>
    </row>
    <row r="126" spans="2:10" x14ac:dyDescent="0.3">
      <c r="B126" s="29">
        <v>43763</v>
      </c>
      <c r="C126" s="2">
        <v>1289.9812010000001</v>
      </c>
      <c r="D126" s="2">
        <f t="shared" si="66"/>
        <v>-3.6547188083294493E-3</v>
      </c>
      <c r="E126" s="2">
        <v>73</v>
      </c>
      <c r="F126" s="2">
        <f t="shared" si="66"/>
        <v>-7.4779466698322739E-3</v>
      </c>
      <c r="G126" s="2">
        <v>4.0999999999999996</v>
      </c>
      <c r="H126" s="2">
        <f t="shared" ref="H126" si="121">(G126-G125)/G125</f>
        <v>-5.7471264367816098E-2</v>
      </c>
      <c r="I126" s="2">
        <v>179.69776899999999</v>
      </c>
      <c r="J126" s="2">
        <f t="shared" si="68"/>
        <v>1.2849100080010997E-2</v>
      </c>
    </row>
    <row r="127" spans="2:10" x14ac:dyDescent="0.3">
      <c r="B127" s="29">
        <v>43767</v>
      </c>
      <c r="C127" s="2">
        <v>1322.293823</v>
      </c>
      <c r="D127" s="2">
        <f t="shared" si="66"/>
        <v>2.5048909220499498E-2</v>
      </c>
      <c r="E127" s="2">
        <v>73.199996999999996</v>
      </c>
      <c r="F127" s="2">
        <f t="shared" si="66"/>
        <v>2.7396849315067975E-3</v>
      </c>
      <c r="G127" s="2">
        <v>3.85</v>
      </c>
      <c r="H127" s="2">
        <f t="shared" ref="H127" si="122">(G127-G126)/G126</f>
        <v>-6.0975609756097456E-2</v>
      </c>
      <c r="I127" s="2">
        <v>193.82183800000001</v>
      </c>
      <c r="J127" s="2">
        <f t="shared" si="68"/>
        <v>7.8599022562155577E-2</v>
      </c>
    </row>
    <row r="128" spans="2:10" x14ac:dyDescent="0.3">
      <c r="B128" s="29">
        <v>43768</v>
      </c>
      <c r="C128" s="2">
        <v>1333.1547849999999</v>
      </c>
      <c r="D128" s="2">
        <f t="shared" si="66"/>
        <v>8.2137281526119422E-3</v>
      </c>
      <c r="E128" s="2">
        <v>74.449996999999996</v>
      </c>
      <c r="F128" s="2">
        <f t="shared" si="66"/>
        <v>1.7076503432097136E-2</v>
      </c>
      <c r="G128" s="2">
        <v>3.8</v>
      </c>
      <c r="H128" s="2">
        <f t="shared" ref="H128" si="123">(G128-G127)/G127</f>
        <v>-1.2987012987013056E-2</v>
      </c>
      <c r="I128" s="2">
        <v>194.02006499999999</v>
      </c>
      <c r="J128" s="2">
        <f t="shared" si="68"/>
        <v>1.0227278930250076E-3</v>
      </c>
    </row>
    <row r="129" spans="2:10" x14ac:dyDescent="0.3">
      <c r="B129" s="29">
        <v>43769</v>
      </c>
      <c r="C129" s="2">
        <v>1319.860107</v>
      </c>
      <c r="D129" s="2">
        <f t="shared" si="66"/>
        <v>-9.9723439090382716E-3</v>
      </c>
      <c r="E129" s="2">
        <v>74.550003000000004</v>
      </c>
      <c r="F129" s="2">
        <f t="shared" si="66"/>
        <v>1.343263989654796E-3</v>
      </c>
      <c r="G129" s="2">
        <v>3.9</v>
      </c>
      <c r="H129" s="2">
        <f t="shared" ref="H129" si="124">(G129-G128)/G128</f>
        <v>2.6315789473684237E-2</v>
      </c>
      <c r="I129" s="2">
        <v>197.88559000000001</v>
      </c>
      <c r="J129" s="2">
        <f t="shared" si="68"/>
        <v>1.992332597146599E-2</v>
      </c>
    </row>
    <row r="130" spans="2:10" x14ac:dyDescent="0.3">
      <c r="B130" s="29">
        <v>43770</v>
      </c>
      <c r="C130" s="2">
        <v>1313.145264</v>
      </c>
      <c r="D130" s="2">
        <f t="shared" si="66"/>
        <v>-5.0875414480573995E-3</v>
      </c>
      <c r="E130" s="2">
        <v>82.800003000000004</v>
      </c>
      <c r="F130" s="2">
        <f t="shared" si="66"/>
        <v>0.11066397945014167</v>
      </c>
      <c r="G130" s="2">
        <v>4.3</v>
      </c>
      <c r="H130" s="2">
        <f t="shared" ref="H130" si="125">(G130-G129)/G129</f>
        <v>0.10256410256410255</v>
      </c>
      <c r="I130" s="2">
        <v>198.67854299999999</v>
      </c>
      <c r="J130" s="2">
        <f t="shared" si="68"/>
        <v>4.0071285635299818E-3</v>
      </c>
    </row>
    <row r="131" spans="2:10" x14ac:dyDescent="0.3">
      <c r="B131" s="29">
        <v>43773</v>
      </c>
      <c r="C131" s="2">
        <v>1313.8211670000001</v>
      </c>
      <c r="D131" s="2">
        <f t="shared" si="66"/>
        <v>5.1472066231361138E-4</v>
      </c>
      <c r="E131" s="2">
        <v>80.349997999999999</v>
      </c>
      <c r="F131" s="2">
        <f t="shared" si="66"/>
        <v>-2.9589431295068965E-2</v>
      </c>
      <c r="G131" s="2">
        <v>4.5</v>
      </c>
      <c r="H131" s="2">
        <f t="shared" ref="H131" si="126">(G131-G130)/G130</f>
        <v>4.6511627906976785E-2</v>
      </c>
      <c r="I131" s="2">
        <v>199.12454199999999</v>
      </c>
      <c r="J131" s="2">
        <f t="shared" si="68"/>
        <v>2.2448272131731935E-3</v>
      </c>
    </row>
    <row r="132" spans="2:10" x14ac:dyDescent="0.3">
      <c r="B132" s="29">
        <v>43774</v>
      </c>
      <c r="C132" s="2">
        <v>1304.4925539999999</v>
      </c>
      <c r="D132" s="2">
        <f t="shared" si="66"/>
        <v>-7.1003674124852428E-3</v>
      </c>
      <c r="E132" s="2">
        <v>77.349997999999999</v>
      </c>
      <c r="F132" s="2">
        <f t="shared" si="66"/>
        <v>-3.7336653076207919E-2</v>
      </c>
      <c r="G132" s="2">
        <v>4.2</v>
      </c>
      <c r="H132" s="2">
        <f t="shared" ref="H132" si="127">(G132-G131)/G131</f>
        <v>-6.6666666666666624E-2</v>
      </c>
      <c r="I132" s="2">
        <v>198.77763400000001</v>
      </c>
      <c r="J132" s="2">
        <f t="shared" si="68"/>
        <v>-1.7421659656597472E-3</v>
      </c>
    </row>
    <row r="133" spans="2:10" x14ac:dyDescent="0.3">
      <c r="B133" s="29">
        <v>43775</v>
      </c>
      <c r="C133" s="2">
        <v>1293.315918</v>
      </c>
      <c r="D133" s="2">
        <f t="shared" si="66"/>
        <v>-8.5678035997435956E-3</v>
      </c>
      <c r="E133" s="2">
        <v>79.650002000000001</v>
      </c>
      <c r="F133" s="2">
        <f t="shared" si="66"/>
        <v>2.9735023393277934E-2</v>
      </c>
      <c r="G133" s="2">
        <v>3.85</v>
      </c>
      <c r="H133" s="2">
        <f t="shared" ref="H133" si="128">(G133-G132)/G132</f>
        <v>-8.3333333333333356E-2</v>
      </c>
      <c r="I133" s="2">
        <v>205.71577500000001</v>
      </c>
      <c r="J133" s="2">
        <f t="shared" si="68"/>
        <v>3.4904032513034144E-2</v>
      </c>
    </row>
    <row r="134" spans="2:10" x14ac:dyDescent="0.3">
      <c r="B134" s="29">
        <v>43776</v>
      </c>
      <c r="C134" s="2">
        <v>1314.677612</v>
      </c>
      <c r="D134" s="2">
        <f t="shared" si="66"/>
        <v>1.6516996120355447E-2</v>
      </c>
      <c r="E134" s="2">
        <v>77.800003000000004</v>
      </c>
      <c r="F134" s="2">
        <f t="shared" si="66"/>
        <v>-2.3226603308810927E-2</v>
      </c>
      <c r="G134" s="2">
        <v>3.9</v>
      </c>
      <c r="H134" s="2">
        <f t="shared" ref="H134" si="129">(G134-G133)/G133</f>
        <v>1.2987012987012941E-2</v>
      </c>
      <c r="I134" s="2">
        <v>207.30165099999999</v>
      </c>
      <c r="J134" s="2">
        <f t="shared" si="68"/>
        <v>7.7090636340357696E-3</v>
      </c>
    </row>
    <row r="135" spans="2:10" x14ac:dyDescent="0.3">
      <c r="B135" s="29">
        <v>43777</v>
      </c>
      <c r="C135" s="2">
        <v>1302.869995</v>
      </c>
      <c r="D135" s="2">
        <f t="shared" si="66"/>
        <v>-8.9813783183218428E-3</v>
      </c>
      <c r="E135" s="2">
        <v>75.699996999999996</v>
      </c>
      <c r="F135" s="2">
        <f t="shared" si="66"/>
        <v>-2.699236399772385E-2</v>
      </c>
      <c r="G135" s="2">
        <v>3.75</v>
      </c>
      <c r="H135" s="2">
        <f t="shared" ref="H135" si="130">(G135-G134)/G134</f>
        <v>-3.8461538461538443E-2</v>
      </c>
      <c r="I135" s="2">
        <v>206.211365</v>
      </c>
      <c r="J135" s="2">
        <f t="shared" si="68"/>
        <v>-5.2594178326152933E-3</v>
      </c>
    </row>
    <row r="136" spans="2:10" x14ac:dyDescent="0.3">
      <c r="B136" s="29">
        <v>43780</v>
      </c>
      <c r="C136" s="2">
        <v>1286.916626</v>
      </c>
      <c r="D136" s="2">
        <f t="shared" si="66"/>
        <v>-1.2244789626919043E-2</v>
      </c>
      <c r="E136" s="2">
        <v>74.699996999999996</v>
      </c>
      <c r="F136" s="2">
        <f t="shared" si="66"/>
        <v>-1.3210040153634353E-2</v>
      </c>
      <c r="G136" s="2">
        <v>4</v>
      </c>
      <c r="H136" s="2">
        <f t="shared" ref="H136" si="131">(G136-G135)/G135</f>
        <v>6.6666666666666666E-2</v>
      </c>
      <c r="I136" s="2">
        <v>208.98663300000001</v>
      </c>
      <c r="J136" s="2">
        <f t="shared" si="68"/>
        <v>1.345836588589582E-2</v>
      </c>
    </row>
    <row r="137" spans="2:10" x14ac:dyDescent="0.3">
      <c r="B137" s="29">
        <v>43782</v>
      </c>
      <c r="C137" s="2">
        <v>1327.0257570000001</v>
      </c>
      <c r="D137" s="2">
        <f t="shared" ref="D137:F200" si="132">(C137-C136)/C136</f>
        <v>3.1166844991868309E-2</v>
      </c>
      <c r="E137" s="2">
        <v>73.5</v>
      </c>
      <c r="F137" s="2">
        <f t="shared" si="132"/>
        <v>-1.6064217512619126E-2</v>
      </c>
      <c r="G137" s="2">
        <v>3.7</v>
      </c>
      <c r="H137" s="2">
        <f t="shared" ref="H137" si="133">(G137-G136)/G136</f>
        <v>-7.4999999999999956E-2</v>
      </c>
      <c r="I137" s="2">
        <v>196.44842499999999</v>
      </c>
      <c r="J137" s="2">
        <f t="shared" ref="J137:J200" si="134">(I137-I136)/I136</f>
        <v>-5.9995262950621464E-2</v>
      </c>
    </row>
    <row r="138" spans="2:10" x14ac:dyDescent="0.3">
      <c r="B138" s="29">
        <v>43783</v>
      </c>
      <c r="C138" s="2">
        <v>1318.418091</v>
      </c>
      <c r="D138" s="2">
        <f t="shared" si="132"/>
        <v>-6.48643476179348E-3</v>
      </c>
      <c r="E138" s="2">
        <v>70</v>
      </c>
      <c r="F138" s="2">
        <f t="shared" si="132"/>
        <v>-4.7619047619047616E-2</v>
      </c>
      <c r="G138" s="2">
        <v>2.95</v>
      </c>
      <c r="H138" s="2">
        <f t="shared" ref="H138" si="135">(G138-G137)/G137</f>
        <v>-0.20270270270270269</v>
      </c>
      <c r="I138" s="2">
        <v>200.51217700000001</v>
      </c>
      <c r="J138" s="2">
        <f t="shared" si="134"/>
        <v>2.0686101199335259E-2</v>
      </c>
    </row>
    <row r="139" spans="2:10" x14ac:dyDescent="0.3">
      <c r="B139" s="29">
        <v>43784</v>
      </c>
      <c r="C139" s="2">
        <v>1325.71875</v>
      </c>
      <c r="D139" s="2">
        <f t="shared" si="132"/>
        <v>5.5374384270338384E-3</v>
      </c>
      <c r="E139" s="2">
        <v>67.449996999999996</v>
      </c>
      <c r="F139" s="2">
        <f t="shared" si="132"/>
        <v>-3.6428614285714339E-2</v>
      </c>
      <c r="G139" s="2">
        <v>3.65</v>
      </c>
      <c r="H139" s="2">
        <f t="shared" ref="H139" si="136">(G139-G138)/G138</f>
        <v>0.23728813559322023</v>
      </c>
      <c r="I139" s="2">
        <v>201.80069</v>
      </c>
      <c r="J139" s="2">
        <f t="shared" si="134"/>
        <v>6.4261084751974671E-3</v>
      </c>
    </row>
    <row r="140" spans="2:10" x14ac:dyDescent="0.3">
      <c r="B140" s="29">
        <v>43787</v>
      </c>
      <c r="C140" s="2">
        <v>1315.2182620000001</v>
      </c>
      <c r="D140" s="2">
        <f t="shared" si="132"/>
        <v>-7.9206000518585902E-3</v>
      </c>
      <c r="E140" s="2">
        <v>67.699996999999996</v>
      </c>
      <c r="F140" s="2">
        <f t="shared" si="132"/>
        <v>3.7064493864988608E-3</v>
      </c>
      <c r="G140" s="2">
        <v>4.45</v>
      </c>
      <c r="H140" s="2">
        <f t="shared" ref="H140" si="137">(G140-G139)/G139</f>
        <v>0.21917808219178089</v>
      </c>
      <c r="I140" s="2">
        <v>199.37233000000001</v>
      </c>
      <c r="J140" s="2">
        <f t="shared" si="134"/>
        <v>-1.2033457368257748E-2</v>
      </c>
    </row>
    <row r="141" spans="2:10" x14ac:dyDescent="0.3">
      <c r="B141" s="29">
        <v>43788</v>
      </c>
      <c r="C141" s="2">
        <v>1360.7803960000001</v>
      </c>
      <c r="D141" s="2">
        <f t="shared" si="132"/>
        <v>3.4642260768730122E-2</v>
      </c>
      <c r="E141" s="2">
        <v>81.199996999999996</v>
      </c>
      <c r="F141" s="2">
        <f t="shared" si="132"/>
        <v>0.19940916688666915</v>
      </c>
      <c r="G141" s="2">
        <v>6.05</v>
      </c>
      <c r="H141" s="2">
        <f t="shared" ref="H141" si="138">(G141-G140)/G140</f>
        <v>0.35955056179775269</v>
      </c>
      <c r="I141" s="2">
        <v>197.93514999999999</v>
      </c>
      <c r="J141" s="2">
        <f t="shared" si="134"/>
        <v>-7.208522867742039E-3</v>
      </c>
    </row>
    <row r="142" spans="2:10" x14ac:dyDescent="0.3">
      <c r="B142" s="29">
        <v>43789</v>
      </c>
      <c r="C142" s="2">
        <v>1394.9406739999999</v>
      </c>
      <c r="D142" s="2">
        <f t="shared" si="132"/>
        <v>2.5103446596095608E-2</v>
      </c>
      <c r="E142" s="2">
        <v>97.400002000000001</v>
      </c>
      <c r="F142" s="2">
        <f t="shared" si="132"/>
        <v>0.19950745810988152</v>
      </c>
      <c r="G142" s="2">
        <v>7.05</v>
      </c>
      <c r="H142" s="2">
        <f t="shared" ref="H142" si="139">(G142-G141)/G141</f>
        <v>0.16528925619834711</v>
      </c>
      <c r="I142" s="2">
        <v>203.882126</v>
      </c>
      <c r="J142" s="2">
        <f t="shared" si="134"/>
        <v>3.00450728433025E-2</v>
      </c>
    </row>
    <row r="143" spans="2:10" x14ac:dyDescent="0.3">
      <c r="B143" s="29">
        <v>43790</v>
      </c>
      <c r="C143" s="2">
        <v>1385.8823239999999</v>
      </c>
      <c r="D143" s="2">
        <f t="shared" si="132"/>
        <v>-6.493717022405799E-3</v>
      </c>
      <c r="E143" s="2">
        <v>101.199997</v>
      </c>
      <c r="F143" s="2">
        <f t="shared" si="132"/>
        <v>3.9014321580814706E-2</v>
      </c>
      <c r="G143" s="2">
        <v>6.65</v>
      </c>
      <c r="H143" s="2">
        <f t="shared" ref="H143" si="140">(G143-G142)/G142</f>
        <v>-5.6737588652482199E-2</v>
      </c>
      <c r="I143" s="2">
        <v>203.683899</v>
      </c>
      <c r="J143" s="2">
        <f t="shared" si="134"/>
        <v>-9.7226276716382096E-4</v>
      </c>
    </row>
    <row r="144" spans="2:10" x14ac:dyDescent="0.3">
      <c r="B144" s="29">
        <v>43791</v>
      </c>
      <c r="C144" s="2">
        <v>1393.9041749999999</v>
      </c>
      <c r="D144" s="2">
        <f t="shared" si="132"/>
        <v>5.7882627269874682E-3</v>
      </c>
      <c r="E144" s="2">
        <v>93.900002000000001</v>
      </c>
      <c r="F144" s="2">
        <f t="shared" si="132"/>
        <v>-7.2134340083033752E-2</v>
      </c>
      <c r="G144" s="2">
        <v>6.55</v>
      </c>
      <c r="H144" s="2">
        <f t="shared" ref="H144" si="141">(G144-G143)/G143</f>
        <v>-1.5037593984962485E-2</v>
      </c>
      <c r="I144" s="2">
        <v>201.652008</v>
      </c>
      <c r="J144" s="2">
        <f t="shared" si="134"/>
        <v>-9.9757075054813325E-3</v>
      </c>
    </row>
    <row r="145" spans="2:10" x14ac:dyDescent="0.3">
      <c r="B145" s="29">
        <v>43794</v>
      </c>
      <c r="C145" s="2">
        <v>1407.4692379999999</v>
      </c>
      <c r="D145" s="2">
        <f t="shared" si="132"/>
        <v>9.7317041180395424E-3</v>
      </c>
      <c r="E145" s="2">
        <v>95.199996999999996</v>
      </c>
      <c r="F145" s="2">
        <f t="shared" si="132"/>
        <v>1.3844461898946451E-2</v>
      </c>
      <c r="G145" s="2">
        <v>6.85</v>
      </c>
      <c r="H145" s="2">
        <f t="shared" ref="H145" si="142">(G145-G144)/G144</f>
        <v>4.5801526717557224E-2</v>
      </c>
      <c r="I145" s="2">
        <v>213.29818700000001</v>
      </c>
      <c r="J145" s="2">
        <f t="shared" si="134"/>
        <v>5.7753845922526185E-2</v>
      </c>
    </row>
    <row r="146" spans="2:10" x14ac:dyDescent="0.3">
      <c r="B146" s="29">
        <v>43795</v>
      </c>
      <c r="C146" s="2">
        <v>1406.2974850000001</v>
      </c>
      <c r="D146" s="2">
        <f t="shared" si="132"/>
        <v>-8.3252476740799171E-4</v>
      </c>
      <c r="E146" s="2">
        <v>104.699997</v>
      </c>
      <c r="F146" s="2">
        <f t="shared" si="132"/>
        <v>9.9789919111026873E-2</v>
      </c>
      <c r="G146" s="2">
        <v>6</v>
      </c>
      <c r="H146" s="2">
        <f t="shared" ref="H146" si="143">(G146-G145)/G145</f>
        <v>-0.12408759124087587</v>
      </c>
      <c r="I146" s="2">
        <v>208.738831</v>
      </c>
      <c r="J146" s="2">
        <f t="shared" si="134"/>
        <v>-2.1375502830692169E-2</v>
      </c>
    </row>
    <row r="147" spans="2:10" x14ac:dyDescent="0.3">
      <c r="B147" s="29">
        <v>43796</v>
      </c>
      <c r="C147" s="2">
        <v>1414.950317</v>
      </c>
      <c r="D147" s="2">
        <f t="shared" si="132"/>
        <v>6.1529172115386303E-3</v>
      </c>
      <c r="E147" s="2">
        <v>99.349997999999999</v>
      </c>
      <c r="F147" s="2">
        <f t="shared" si="132"/>
        <v>-5.109836822631425E-2</v>
      </c>
      <c r="G147" s="2">
        <v>5.9</v>
      </c>
      <c r="H147" s="2">
        <f t="shared" ref="H147" si="144">(G147-G146)/G146</f>
        <v>-1.6666666666666607E-2</v>
      </c>
      <c r="I147" s="2">
        <v>211.662766</v>
      </c>
      <c r="J147" s="2">
        <f t="shared" si="134"/>
        <v>1.4007623718080514E-2</v>
      </c>
    </row>
    <row r="148" spans="2:10" x14ac:dyDescent="0.3">
      <c r="B148" s="29">
        <v>43797</v>
      </c>
      <c r="C148" s="2">
        <v>1424.369263</v>
      </c>
      <c r="D148" s="2">
        <f t="shared" si="132"/>
        <v>6.6567326688686873E-3</v>
      </c>
      <c r="E148" s="2">
        <v>99.800003000000004</v>
      </c>
      <c r="F148" s="2">
        <f t="shared" si="132"/>
        <v>4.5294917872067235E-3</v>
      </c>
      <c r="G148" s="2">
        <v>6.6</v>
      </c>
      <c r="H148" s="2">
        <f t="shared" ref="H148" si="145">(G148-G147)/G147</f>
        <v>0.11864406779661005</v>
      </c>
      <c r="I148" s="2">
        <v>211.21675099999999</v>
      </c>
      <c r="J148" s="2">
        <f t="shared" si="134"/>
        <v>-2.107196312458739E-3</v>
      </c>
    </row>
    <row r="149" spans="2:10" x14ac:dyDescent="0.3">
      <c r="B149" s="29">
        <v>43798</v>
      </c>
      <c r="C149" s="2">
        <v>1398.0954589999999</v>
      </c>
      <c r="D149" s="2">
        <f t="shared" si="132"/>
        <v>-1.8445921772183141E-2</v>
      </c>
      <c r="E149" s="2">
        <v>99.300003000000004</v>
      </c>
      <c r="F149" s="2">
        <f t="shared" si="132"/>
        <v>-5.01001988947836E-3</v>
      </c>
      <c r="G149" s="2">
        <v>6.85</v>
      </c>
      <c r="H149" s="2">
        <f t="shared" ref="H149" si="146">(G149-G148)/G148</f>
        <v>3.787878787878788E-2</v>
      </c>
      <c r="I149" s="2">
        <v>213.00083900000001</v>
      </c>
      <c r="J149" s="2">
        <f t="shared" si="134"/>
        <v>8.4467164254412065E-3</v>
      </c>
    </row>
    <row r="150" spans="2:10" x14ac:dyDescent="0.3">
      <c r="B150" s="29">
        <v>43801</v>
      </c>
      <c r="C150" s="2">
        <v>1429.957275</v>
      </c>
      <c r="D150" s="2">
        <f t="shared" si="132"/>
        <v>2.2789442448221335E-2</v>
      </c>
      <c r="E150" s="2">
        <v>99.75</v>
      </c>
      <c r="F150" s="2">
        <f t="shared" si="132"/>
        <v>4.5316917059911484E-3</v>
      </c>
      <c r="G150" s="2">
        <v>7.8</v>
      </c>
      <c r="H150" s="2">
        <f t="shared" ref="H150" si="147">(G150-G149)/G149</f>
        <v>0.13868613138686134</v>
      </c>
      <c r="I150" s="2">
        <v>207.15296900000001</v>
      </c>
      <c r="J150" s="2">
        <f t="shared" si="134"/>
        <v>-2.7454680589309791E-2</v>
      </c>
    </row>
    <row r="151" spans="2:10" x14ac:dyDescent="0.3">
      <c r="B151" s="29">
        <v>43802</v>
      </c>
      <c r="C151" s="2">
        <v>1423.107178</v>
      </c>
      <c r="D151" s="2">
        <f t="shared" si="132"/>
        <v>-4.7904207487597878E-3</v>
      </c>
      <c r="E151" s="2">
        <v>93.199996999999996</v>
      </c>
      <c r="F151" s="2">
        <f t="shared" si="132"/>
        <v>-6.5664190476190515E-2</v>
      </c>
      <c r="G151" s="2">
        <v>7.05</v>
      </c>
      <c r="H151" s="2">
        <f t="shared" ref="H151" si="148">(G151-G150)/G150</f>
        <v>-9.6153846153846159E-2</v>
      </c>
      <c r="I151" s="2">
        <v>206.01315299999999</v>
      </c>
      <c r="J151" s="2">
        <f t="shared" si="134"/>
        <v>-5.5022914009020289E-3</v>
      </c>
    </row>
    <row r="152" spans="2:10" x14ac:dyDescent="0.3">
      <c r="B152" s="29">
        <v>43803</v>
      </c>
      <c r="C152" s="2">
        <v>1399.4925539999999</v>
      </c>
      <c r="D152" s="2">
        <f t="shared" si="132"/>
        <v>-1.6593707322302642E-2</v>
      </c>
      <c r="E152" s="2">
        <v>91.150002000000001</v>
      </c>
      <c r="F152" s="2">
        <f t="shared" si="132"/>
        <v>-2.1995655214452375E-2</v>
      </c>
      <c r="G152" s="2">
        <v>7.75</v>
      </c>
      <c r="H152" s="2">
        <f t="shared" ref="H152" si="149">(G152-G151)/G151</f>
        <v>9.9290780141844004E-2</v>
      </c>
      <c r="I152" s="2">
        <v>210.57247899999999</v>
      </c>
      <c r="J152" s="2">
        <f t="shared" si="134"/>
        <v>2.2131237416671154E-2</v>
      </c>
    </row>
    <row r="153" spans="2:10" x14ac:dyDescent="0.3">
      <c r="B153" s="29">
        <v>43804</v>
      </c>
      <c r="C153" s="2">
        <v>1397.825073</v>
      </c>
      <c r="D153" s="2">
        <f t="shared" si="132"/>
        <v>-1.1914897262111138E-3</v>
      </c>
      <c r="E153" s="2">
        <v>94.349997999999999</v>
      </c>
      <c r="F153" s="2">
        <f t="shared" si="132"/>
        <v>3.5106921884653371E-2</v>
      </c>
      <c r="G153" s="2">
        <v>7.3</v>
      </c>
      <c r="H153" s="2">
        <f t="shared" ref="H153" si="150">(G153-G152)/G152</f>
        <v>-5.8064516129032281E-2</v>
      </c>
      <c r="I153" s="2">
        <v>206.55827300000001</v>
      </c>
      <c r="J153" s="2">
        <f t="shared" si="134"/>
        <v>-1.9063298390479478E-2</v>
      </c>
    </row>
    <row r="154" spans="2:10" x14ac:dyDescent="0.3">
      <c r="B154" s="29">
        <v>43805</v>
      </c>
      <c r="C154" s="2">
        <v>1401.4754640000001</v>
      </c>
      <c r="D154" s="2">
        <f t="shared" si="132"/>
        <v>2.6114791260437829E-3</v>
      </c>
      <c r="E154" s="2">
        <v>92.650002000000001</v>
      </c>
      <c r="F154" s="2">
        <f t="shared" si="132"/>
        <v>-1.8017976004620569E-2</v>
      </c>
      <c r="G154" s="2">
        <v>6.9</v>
      </c>
      <c r="H154" s="2">
        <f t="shared" ref="H154" si="151">(G154-G153)/G153</f>
        <v>-5.4794520547945133E-2</v>
      </c>
      <c r="I154" s="2">
        <v>204.67506399999999</v>
      </c>
      <c r="J154" s="2">
        <f t="shared" si="134"/>
        <v>-9.1170833907970456E-3</v>
      </c>
    </row>
    <row r="155" spans="2:10" x14ac:dyDescent="0.3">
      <c r="B155" s="29">
        <v>43808</v>
      </c>
      <c r="C155" s="2">
        <v>1417.4288329999999</v>
      </c>
      <c r="D155" s="2">
        <f t="shared" si="132"/>
        <v>1.1383266714114831E-2</v>
      </c>
      <c r="E155" s="2">
        <v>89.800003000000004</v>
      </c>
      <c r="F155" s="2">
        <f t="shared" si="132"/>
        <v>-3.0760916767168519E-2</v>
      </c>
      <c r="G155" s="2">
        <v>6.5</v>
      </c>
      <c r="H155" s="2">
        <f t="shared" ref="H155" si="152">(G155-G154)/G154</f>
        <v>-5.7971014492753672E-2</v>
      </c>
      <c r="I155" s="2">
        <v>205.616669</v>
      </c>
      <c r="J155" s="2">
        <f t="shared" si="134"/>
        <v>4.6004871409250411E-3</v>
      </c>
    </row>
    <row r="156" spans="2:10" x14ac:dyDescent="0.3">
      <c r="B156" s="29">
        <v>43809</v>
      </c>
      <c r="C156" s="2">
        <v>1407.829712</v>
      </c>
      <c r="D156" s="2">
        <f t="shared" si="132"/>
        <v>-6.7722066720509334E-3</v>
      </c>
      <c r="E156" s="2">
        <v>86.300003000000004</v>
      </c>
      <c r="F156" s="2">
        <f t="shared" si="132"/>
        <v>-3.8975499811508912E-2</v>
      </c>
      <c r="G156" s="2">
        <v>6.55</v>
      </c>
      <c r="H156" s="2">
        <f t="shared" ref="H156" si="153">(G156-G155)/G155</f>
        <v>7.692307692307665E-3</v>
      </c>
      <c r="I156" s="2">
        <v>202.39540099999999</v>
      </c>
      <c r="J156" s="2">
        <f t="shared" si="134"/>
        <v>-1.5666375764505792E-2</v>
      </c>
    </row>
    <row r="157" spans="2:10" x14ac:dyDescent="0.3">
      <c r="B157" s="29">
        <v>43810</v>
      </c>
      <c r="C157" s="2">
        <v>1408.2353519999999</v>
      </c>
      <c r="D157" s="2">
        <f t="shared" si="132"/>
        <v>2.8813143844200136E-4</v>
      </c>
      <c r="E157" s="2">
        <v>82.650002000000001</v>
      </c>
      <c r="F157" s="2">
        <f t="shared" si="132"/>
        <v>-4.2294332249328E-2</v>
      </c>
      <c r="G157" s="2">
        <v>6.7</v>
      </c>
      <c r="H157" s="2">
        <f t="shared" ref="H157" si="154">(G157-G156)/G156</f>
        <v>2.2900763358778681E-2</v>
      </c>
      <c r="I157" s="2">
        <v>204.32815600000001</v>
      </c>
      <c r="J157" s="2">
        <f t="shared" si="134"/>
        <v>9.5494017672862752E-3</v>
      </c>
    </row>
    <row r="158" spans="2:10" x14ac:dyDescent="0.3">
      <c r="B158" s="29">
        <v>43811</v>
      </c>
      <c r="C158" s="2">
        <v>1413.463013</v>
      </c>
      <c r="D158" s="2">
        <f t="shared" si="132"/>
        <v>3.7122069067331053E-3</v>
      </c>
      <c r="E158" s="2">
        <v>80.199996999999996</v>
      </c>
      <c r="F158" s="2">
        <f t="shared" si="132"/>
        <v>-2.9643132978992601E-2</v>
      </c>
      <c r="G158" s="2">
        <v>6.8</v>
      </c>
      <c r="H158" s="2">
        <f t="shared" ref="H158" si="155">(G158-G157)/G157</f>
        <v>1.4925373134328304E-2</v>
      </c>
      <c r="I158" s="2">
        <v>208.540604</v>
      </c>
      <c r="J158" s="2">
        <f t="shared" si="134"/>
        <v>2.0616091695165078E-2</v>
      </c>
    </row>
    <row r="159" spans="2:10" x14ac:dyDescent="0.3">
      <c r="B159" s="29">
        <v>43812</v>
      </c>
      <c r="C159" s="2">
        <v>1426.7126459999999</v>
      </c>
      <c r="D159" s="2">
        <f t="shared" si="132"/>
        <v>9.3738802346714847E-3</v>
      </c>
      <c r="E159" s="2">
        <v>81.099997999999999</v>
      </c>
      <c r="F159" s="2">
        <f t="shared" si="132"/>
        <v>1.1221958025759069E-2</v>
      </c>
      <c r="G159" s="2">
        <v>6.9</v>
      </c>
      <c r="H159" s="2">
        <f t="shared" ref="H159" si="156">(G159-G158)/G158</f>
        <v>1.4705882352941256E-2</v>
      </c>
      <c r="I159" s="2">
        <v>210.324692</v>
      </c>
      <c r="J159" s="2">
        <f t="shared" si="134"/>
        <v>8.5551109269828198E-3</v>
      </c>
    </row>
    <row r="160" spans="2:10" x14ac:dyDescent="0.3">
      <c r="B160" s="29">
        <v>43815</v>
      </c>
      <c r="C160" s="2">
        <v>1412.020996</v>
      </c>
      <c r="D160" s="2">
        <f t="shared" si="132"/>
        <v>-1.0297553639263097E-2</v>
      </c>
      <c r="E160" s="2">
        <v>81</v>
      </c>
      <c r="F160" s="2">
        <f t="shared" si="132"/>
        <v>-1.2330209921830007E-3</v>
      </c>
      <c r="G160" s="2">
        <v>6.6</v>
      </c>
      <c r="H160" s="2">
        <f t="shared" ref="H160" si="157">(G160-G159)/G159</f>
        <v>-4.347826086956532E-2</v>
      </c>
      <c r="I160" s="2">
        <v>208.639725</v>
      </c>
      <c r="J160" s="2">
        <f t="shared" si="134"/>
        <v>-8.0112657433488617E-3</v>
      </c>
    </row>
    <row r="161" spans="2:10" x14ac:dyDescent="0.3">
      <c r="B161" s="29">
        <v>43816</v>
      </c>
      <c r="C161" s="2">
        <v>1408.5058590000001</v>
      </c>
      <c r="D161" s="2">
        <f t="shared" si="132"/>
        <v>-2.4894367788847438E-3</v>
      </c>
      <c r="E161" s="2">
        <v>80.349997999999999</v>
      </c>
      <c r="F161" s="2">
        <f t="shared" si="132"/>
        <v>-8.0247160493827231E-3</v>
      </c>
      <c r="G161" s="2">
        <v>6.9</v>
      </c>
      <c r="H161" s="2">
        <f t="shared" ref="H161" si="158">(G161-G160)/G160</f>
        <v>4.5454545454545567E-2</v>
      </c>
      <c r="I161" s="2">
        <v>209.333527</v>
      </c>
      <c r="J161" s="2">
        <f t="shared" si="134"/>
        <v>3.3253590609362868E-3</v>
      </c>
    </row>
    <row r="162" spans="2:10" x14ac:dyDescent="0.3">
      <c r="B162" s="29">
        <v>43817</v>
      </c>
      <c r="C162" s="2">
        <v>1420.358154</v>
      </c>
      <c r="D162" s="2">
        <f t="shared" si="132"/>
        <v>8.4147999273604095E-3</v>
      </c>
      <c r="E162" s="2">
        <v>79.300003000000004</v>
      </c>
      <c r="F162" s="2">
        <f t="shared" si="132"/>
        <v>-1.3067766348917589E-2</v>
      </c>
      <c r="G162" s="2">
        <v>6.4</v>
      </c>
      <c r="H162" s="2">
        <f t="shared" ref="H162" si="159">(G162-G161)/G161</f>
        <v>-7.2463768115942032E-2</v>
      </c>
      <c r="I162" s="2">
        <v>206.310486</v>
      </c>
      <c r="J162" s="2">
        <f t="shared" si="134"/>
        <v>-1.4441265301950444E-2</v>
      </c>
    </row>
    <row r="163" spans="2:10" x14ac:dyDescent="0.3">
      <c r="B163" s="29">
        <v>43818</v>
      </c>
      <c r="C163" s="2">
        <v>1451.093384</v>
      </c>
      <c r="D163" s="2">
        <f t="shared" si="132"/>
        <v>2.1639070338311306E-2</v>
      </c>
      <c r="E163" s="2">
        <v>77.699996999999996</v>
      </c>
      <c r="F163" s="2">
        <f t="shared" si="132"/>
        <v>-2.0176619665449539E-2</v>
      </c>
      <c r="G163" s="2">
        <v>6.6</v>
      </c>
      <c r="H163" s="2">
        <f t="shared" ref="H163" si="160">(G163-G162)/G162</f>
        <v>3.1249999999999889E-2</v>
      </c>
      <c r="I163" s="2">
        <v>208.68928500000001</v>
      </c>
      <c r="J163" s="2">
        <f t="shared" si="134"/>
        <v>1.1530189502825441E-2</v>
      </c>
    </row>
    <row r="164" spans="2:10" x14ac:dyDescent="0.3">
      <c r="B164" s="29">
        <v>43819</v>
      </c>
      <c r="C164" s="2">
        <v>1441.314087</v>
      </c>
      <c r="D164" s="2">
        <f t="shared" si="132"/>
        <v>-6.7392609654404172E-3</v>
      </c>
      <c r="E164" s="2">
        <v>78.300003000000004</v>
      </c>
      <c r="F164" s="2">
        <f t="shared" si="132"/>
        <v>7.7220852402350498E-3</v>
      </c>
      <c r="G164" s="2">
        <v>6.55</v>
      </c>
      <c r="H164" s="2">
        <f t="shared" ref="H164" si="161">(G164-G163)/G163</f>
        <v>-7.5757575757575491E-3</v>
      </c>
      <c r="I164" s="2">
        <v>216.866364</v>
      </c>
      <c r="J164" s="2">
        <f t="shared" si="134"/>
        <v>3.9183032324826797E-2</v>
      </c>
    </row>
    <row r="165" spans="2:10" x14ac:dyDescent="0.3">
      <c r="B165" s="29">
        <v>43822</v>
      </c>
      <c r="C165" s="2">
        <v>1416.3472899999999</v>
      </c>
      <c r="D165" s="2">
        <f t="shared" si="132"/>
        <v>-1.7322245876307766E-2</v>
      </c>
      <c r="E165" s="2">
        <v>78.400002000000001</v>
      </c>
      <c r="F165" s="2">
        <f t="shared" si="132"/>
        <v>1.2771263878495233E-3</v>
      </c>
      <c r="G165" s="2">
        <v>6.4</v>
      </c>
      <c r="H165" s="2">
        <f t="shared" ref="H165" si="162">(G165-G164)/G164</f>
        <v>-2.2900763358778546E-2</v>
      </c>
      <c r="I165" s="2">
        <v>212.653931</v>
      </c>
      <c r="J165" s="2">
        <f t="shared" si="134"/>
        <v>-1.9424095661049606E-2</v>
      </c>
    </row>
    <row r="166" spans="2:10" x14ac:dyDescent="0.3">
      <c r="B166" s="29">
        <v>43823</v>
      </c>
      <c r="C166" s="2">
        <v>1393.8591309999999</v>
      </c>
      <c r="D166" s="2">
        <f t="shared" si="132"/>
        <v>-1.5877574065891704E-2</v>
      </c>
      <c r="E166" s="2">
        <v>78.150002000000001</v>
      </c>
      <c r="F166" s="2">
        <f t="shared" si="132"/>
        <v>-3.1887754288577696E-3</v>
      </c>
      <c r="G166" s="2">
        <v>6.3</v>
      </c>
      <c r="H166" s="2">
        <f t="shared" ref="H166" si="163">(G166-G165)/G165</f>
        <v>-1.5625000000000083E-2</v>
      </c>
      <c r="I166" s="2">
        <v>207.30165099999999</v>
      </c>
      <c r="J166" s="2">
        <f t="shared" si="134"/>
        <v>-2.5168968073296549E-2</v>
      </c>
    </row>
    <row r="167" spans="2:10" x14ac:dyDescent="0.3">
      <c r="B167" s="29">
        <v>43825</v>
      </c>
      <c r="C167" s="2">
        <v>1365.872803</v>
      </c>
      <c r="D167" s="2">
        <f t="shared" si="132"/>
        <v>-2.007830445528714E-2</v>
      </c>
      <c r="E167" s="2">
        <v>82.449996999999996</v>
      </c>
      <c r="F167" s="2">
        <f t="shared" si="132"/>
        <v>5.5022327446645432E-2</v>
      </c>
      <c r="G167" s="2">
        <v>6.05</v>
      </c>
      <c r="H167" s="2">
        <f t="shared" ref="H167" si="164">(G167-G166)/G166</f>
        <v>-3.968253968253968E-2</v>
      </c>
      <c r="I167" s="2">
        <v>207.103409</v>
      </c>
      <c r="J167" s="2">
        <f t="shared" si="134"/>
        <v>-9.5629725592486176E-4</v>
      </c>
    </row>
    <row r="168" spans="2:10" x14ac:dyDescent="0.3">
      <c r="B168" s="29">
        <v>43826</v>
      </c>
      <c r="C168" s="2">
        <v>1390.1636960000001</v>
      </c>
      <c r="D168" s="2">
        <f t="shared" si="132"/>
        <v>1.7784154532287072E-2</v>
      </c>
      <c r="E168" s="2">
        <v>80.199996999999996</v>
      </c>
      <c r="F168" s="2">
        <f t="shared" si="132"/>
        <v>-2.7289267214891472E-2</v>
      </c>
      <c r="G168" s="2">
        <v>5.8</v>
      </c>
      <c r="H168" s="2">
        <f t="shared" ref="H168" si="165">(G168-G167)/G167</f>
        <v>-4.1322314049586778E-2</v>
      </c>
      <c r="I168" s="2">
        <v>207.252106</v>
      </c>
      <c r="J168" s="2">
        <f t="shared" si="134"/>
        <v>7.1798431864537068E-4</v>
      </c>
    </row>
    <row r="169" spans="2:10" x14ac:dyDescent="0.3">
      <c r="B169" s="29">
        <v>43829</v>
      </c>
      <c r="C169" s="2">
        <v>1391.831177</v>
      </c>
      <c r="D169" s="2">
        <f t="shared" si="132"/>
        <v>1.1994853590249076E-3</v>
      </c>
      <c r="E169" s="2">
        <v>88.199996999999996</v>
      </c>
      <c r="F169" s="2">
        <f t="shared" si="132"/>
        <v>9.9750627172716738E-2</v>
      </c>
      <c r="G169" s="2">
        <v>6.15</v>
      </c>
      <c r="H169" s="2">
        <f t="shared" ref="H169" si="166">(G169-G168)/G168</f>
        <v>6.0344827586206989E-2</v>
      </c>
      <c r="I169" s="2">
        <v>206.806061</v>
      </c>
      <c r="J169" s="2">
        <f t="shared" si="134"/>
        <v>-2.1521856091537041E-3</v>
      </c>
    </row>
    <row r="170" spans="2:10" x14ac:dyDescent="0.3">
      <c r="B170" s="29">
        <v>43830</v>
      </c>
      <c r="C170" s="2">
        <v>1364.65625</v>
      </c>
      <c r="D170" s="2">
        <f t="shared" si="132"/>
        <v>-1.9524585631551798E-2</v>
      </c>
      <c r="E170" s="2">
        <v>95.050003000000004</v>
      </c>
      <c r="F170" s="2">
        <f t="shared" si="132"/>
        <v>7.7664469761830127E-2</v>
      </c>
      <c r="G170" s="2">
        <v>6.15</v>
      </c>
      <c r="H170" s="2">
        <f t="shared" ref="H170" si="167">(G170-G169)/G169</f>
        <v>0</v>
      </c>
      <c r="I170" s="2">
        <v>206.508713</v>
      </c>
      <c r="J170" s="2">
        <f t="shared" si="134"/>
        <v>-1.4378108579709348E-3</v>
      </c>
    </row>
    <row r="171" spans="2:10" x14ac:dyDescent="0.3">
      <c r="B171" s="29">
        <v>43831</v>
      </c>
      <c r="C171" s="2">
        <v>1360.6451420000001</v>
      </c>
      <c r="D171" s="2">
        <f t="shared" si="132"/>
        <v>-2.9392808628545992E-3</v>
      </c>
      <c r="E171" s="2">
        <v>92</v>
      </c>
      <c r="F171" s="2">
        <f t="shared" si="132"/>
        <v>-3.2088405089266581E-2</v>
      </c>
      <c r="G171" s="2">
        <v>6.1</v>
      </c>
      <c r="H171" s="2">
        <f t="shared" ref="H171" si="168">(G171-G170)/G170</f>
        <v>-8.1300813008131235E-3</v>
      </c>
      <c r="I171" s="2">
        <v>206.01315299999999</v>
      </c>
      <c r="J171" s="2">
        <f t="shared" si="134"/>
        <v>-2.3997050429538621E-3</v>
      </c>
    </row>
    <row r="172" spans="2:10" x14ac:dyDescent="0.3">
      <c r="B172" s="29">
        <v>43832</v>
      </c>
      <c r="C172" s="2">
        <v>1383.8093260000001</v>
      </c>
      <c r="D172" s="2">
        <f t="shared" si="132"/>
        <v>1.7024412379815029E-2</v>
      </c>
      <c r="E172" s="2">
        <v>92.349997999999999</v>
      </c>
      <c r="F172" s="2">
        <f t="shared" si="132"/>
        <v>3.8043260869565147E-3</v>
      </c>
      <c r="G172" s="2">
        <v>6.1</v>
      </c>
      <c r="H172" s="2">
        <f t="shared" ref="H172" si="169">(G172-G171)/G171</f>
        <v>0</v>
      </c>
      <c r="I172" s="2">
        <v>209.333527</v>
      </c>
      <c r="J172" s="2">
        <f t="shared" si="134"/>
        <v>1.6117291307123558E-2</v>
      </c>
    </row>
    <row r="173" spans="2:10" x14ac:dyDescent="0.3">
      <c r="B173" s="29">
        <v>43833</v>
      </c>
      <c r="C173" s="2">
        <v>1385.476807</v>
      </c>
      <c r="D173" s="2">
        <f t="shared" si="132"/>
        <v>1.2049933243476006E-3</v>
      </c>
      <c r="E173" s="2">
        <v>90.050003000000004</v>
      </c>
      <c r="F173" s="2">
        <f t="shared" si="132"/>
        <v>-2.4905198157123897E-2</v>
      </c>
      <c r="G173" s="2">
        <v>6.1</v>
      </c>
      <c r="H173" s="2">
        <f t="shared" ref="H173" si="170">(G173-G172)/G172</f>
        <v>0</v>
      </c>
      <c r="I173" s="2">
        <v>206.45915199999999</v>
      </c>
      <c r="J173" s="2">
        <f t="shared" si="134"/>
        <v>-1.3731078060897597E-2</v>
      </c>
    </row>
    <row r="174" spans="2:10" x14ac:dyDescent="0.3">
      <c r="B174" s="29">
        <v>43836</v>
      </c>
      <c r="C174" s="2">
        <v>1353.344482</v>
      </c>
      <c r="D174" s="2">
        <f t="shared" si="132"/>
        <v>-2.3192250377382199E-2</v>
      </c>
      <c r="E174" s="2">
        <v>84.900002000000001</v>
      </c>
      <c r="F174" s="2">
        <f t="shared" si="132"/>
        <v>-5.7190458949790406E-2</v>
      </c>
      <c r="G174" s="2">
        <v>6</v>
      </c>
      <c r="H174" s="2">
        <f t="shared" ref="H174" si="171">(G174-G173)/G173</f>
        <v>-1.6393442622950762E-2</v>
      </c>
      <c r="I174" s="2">
        <v>197.78649899999999</v>
      </c>
      <c r="J174" s="2">
        <f t="shared" si="134"/>
        <v>-4.200662899167578E-2</v>
      </c>
    </row>
    <row r="175" spans="2:10" x14ac:dyDescent="0.3">
      <c r="B175" s="29">
        <v>43837</v>
      </c>
      <c r="C175" s="2">
        <v>1374.165283</v>
      </c>
      <c r="D175" s="2">
        <f t="shared" si="132"/>
        <v>1.5384701587012549E-2</v>
      </c>
      <c r="E175" s="2">
        <v>88</v>
      </c>
      <c r="F175" s="2">
        <f t="shared" si="132"/>
        <v>3.6513520930187955E-2</v>
      </c>
      <c r="G175" s="2">
        <v>6</v>
      </c>
      <c r="H175" s="2">
        <f t="shared" ref="H175" si="172">(G175-G174)/G174</f>
        <v>0</v>
      </c>
      <c r="I175" s="2">
        <v>202.24671900000001</v>
      </c>
      <c r="J175" s="2">
        <f t="shared" si="134"/>
        <v>2.2550679761008465E-2</v>
      </c>
    </row>
    <row r="176" spans="2:10" x14ac:dyDescent="0.3">
      <c r="B176" s="29">
        <v>43838</v>
      </c>
      <c r="C176" s="2">
        <v>1363.8448490000001</v>
      </c>
      <c r="D176" s="2">
        <f t="shared" si="132"/>
        <v>-7.510329454306245E-3</v>
      </c>
      <c r="E176" s="2">
        <v>86.599997999999999</v>
      </c>
      <c r="F176" s="2">
        <f t="shared" si="132"/>
        <v>-1.5909113636363645E-2</v>
      </c>
      <c r="G176" s="2">
        <v>6.5</v>
      </c>
      <c r="H176" s="2">
        <f t="shared" ref="H176" si="173">(G176-G175)/G175</f>
        <v>8.3333333333333329E-2</v>
      </c>
      <c r="I176" s="2">
        <v>199.719269</v>
      </c>
      <c r="J176" s="2">
        <f t="shared" si="134"/>
        <v>-1.2496865276711934E-2</v>
      </c>
    </row>
    <row r="177" spans="2:10" x14ac:dyDescent="0.3">
      <c r="B177" s="29">
        <v>43839</v>
      </c>
      <c r="C177" s="2">
        <v>1395.2563479999999</v>
      </c>
      <c r="D177" s="2">
        <f t="shared" si="132"/>
        <v>2.3031577985598139E-2</v>
      </c>
      <c r="E177" s="2">
        <v>95.25</v>
      </c>
      <c r="F177" s="2">
        <f t="shared" si="132"/>
        <v>9.9884551960382276E-2</v>
      </c>
      <c r="G177" s="2">
        <v>6.25</v>
      </c>
      <c r="H177" s="2">
        <f t="shared" ref="H177" si="174">(G177-G176)/G176</f>
        <v>-3.8461538461538464E-2</v>
      </c>
      <c r="I177" s="2">
        <v>206.161835</v>
      </c>
      <c r="J177" s="2">
        <f t="shared" si="134"/>
        <v>3.2258109256348214E-2</v>
      </c>
    </row>
    <row r="178" spans="2:10" x14ac:dyDescent="0.3">
      <c r="B178" s="29">
        <v>43840</v>
      </c>
      <c r="C178" s="2">
        <v>1394.9406739999999</v>
      </c>
      <c r="D178" s="2">
        <f t="shared" si="132"/>
        <v>-2.2624802994262709E-4</v>
      </c>
      <c r="E178" s="2">
        <v>92.800003000000004</v>
      </c>
      <c r="F178" s="2">
        <f t="shared" si="132"/>
        <v>-2.5721753280839855E-2</v>
      </c>
      <c r="G178" s="2">
        <v>6.1</v>
      </c>
      <c r="H178" s="2">
        <f t="shared" ref="H178" si="175">(G178-G177)/G177</f>
        <v>-2.4000000000000056E-2</v>
      </c>
      <c r="I178" s="2">
        <v>207.252106</v>
      </c>
      <c r="J178" s="2">
        <f t="shared" si="134"/>
        <v>5.2884230488150306E-3</v>
      </c>
    </row>
    <row r="179" spans="2:10" x14ac:dyDescent="0.3">
      <c r="B179" s="29">
        <v>43843</v>
      </c>
      <c r="C179" s="2">
        <v>1391.3804929999999</v>
      </c>
      <c r="D179" s="2">
        <f t="shared" si="132"/>
        <v>-2.5522096146148054E-3</v>
      </c>
      <c r="E179" s="2">
        <v>92.349997999999999</v>
      </c>
      <c r="F179" s="2">
        <f t="shared" si="132"/>
        <v>-4.8491916535822136E-3</v>
      </c>
      <c r="G179" s="2">
        <v>6.15</v>
      </c>
      <c r="H179" s="2">
        <f t="shared" ref="H179" si="176">(G179-G178)/G178</f>
        <v>8.1967213114755265E-3</v>
      </c>
      <c r="I179" s="2">
        <v>211.71232599999999</v>
      </c>
      <c r="J179" s="2">
        <f t="shared" si="134"/>
        <v>2.1520746332005875E-2</v>
      </c>
    </row>
    <row r="180" spans="2:10" x14ac:dyDescent="0.3">
      <c r="B180" s="29">
        <v>43844</v>
      </c>
      <c r="C180" s="2">
        <v>1378.4914550000001</v>
      </c>
      <c r="D180" s="2">
        <f t="shared" si="132"/>
        <v>-9.2634890778217922E-3</v>
      </c>
      <c r="E180" s="2">
        <v>89.599997999999999</v>
      </c>
      <c r="F180" s="2">
        <f t="shared" si="132"/>
        <v>-2.9778019053124397E-2</v>
      </c>
      <c r="G180" s="2">
        <v>6.1</v>
      </c>
      <c r="H180" s="2">
        <f t="shared" ref="H180" si="177">(G180-G179)/G179</f>
        <v>-8.1300813008131235E-3</v>
      </c>
      <c r="I180" s="2">
        <v>212.45571899999999</v>
      </c>
      <c r="J180" s="2">
        <f t="shared" si="134"/>
        <v>3.5113354713225227E-3</v>
      </c>
    </row>
    <row r="181" spans="2:10" x14ac:dyDescent="0.3">
      <c r="B181" s="29">
        <v>43845</v>
      </c>
      <c r="C181" s="2">
        <v>1373.4892580000001</v>
      </c>
      <c r="D181" s="2">
        <f t="shared" si="132"/>
        <v>-3.6287471945192604E-3</v>
      </c>
      <c r="E181" s="2">
        <v>92.550003000000004</v>
      </c>
      <c r="F181" s="2">
        <f t="shared" si="132"/>
        <v>3.2924163681342988E-2</v>
      </c>
      <c r="G181" s="2">
        <v>6</v>
      </c>
      <c r="H181" s="2">
        <f t="shared" ref="H181" si="178">(G181-G180)/G180</f>
        <v>-1.6393442622950762E-2</v>
      </c>
      <c r="I181" s="2">
        <v>214.685822</v>
      </c>
      <c r="J181" s="2">
        <f t="shared" si="134"/>
        <v>1.0496789686325243E-2</v>
      </c>
    </row>
    <row r="182" spans="2:10" x14ac:dyDescent="0.3">
      <c r="B182" s="29">
        <v>43846</v>
      </c>
      <c r="C182" s="2">
        <v>1386.1527100000001</v>
      </c>
      <c r="D182" s="2">
        <f t="shared" si="132"/>
        <v>9.2199133893772368E-3</v>
      </c>
      <c r="E182" s="2">
        <v>93.150002000000001</v>
      </c>
      <c r="F182" s="2">
        <f t="shared" si="132"/>
        <v>6.482971156683775E-3</v>
      </c>
      <c r="G182" s="2">
        <v>6</v>
      </c>
      <c r="H182" s="2">
        <f t="shared" ref="H182" si="179">(G182-G181)/G181</f>
        <v>0</v>
      </c>
      <c r="I182" s="2">
        <v>218.05577099999999</v>
      </c>
      <c r="J182" s="2">
        <f t="shared" si="134"/>
        <v>1.5697119486539689E-2</v>
      </c>
    </row>
    <row r="183" spans="2:10" x14ac:dyDescent="0.3">
      <c r="B183" s="29">
        <v>43847</v>
      </c>
      <c r="C183" s="2">
        <v>1425.0001219999999</v>
      </c>
      <c r="D183" s="2">
        <f t="shared" si="132"/>
        <v>2.8025347943084748E-2</v>
      </c>
      <c r="E183" s="2">
        <v>91.699996999999996</v>
      </c>
      <c r="F183" s="2">
        <f t="shared" si="132"/>
        <v>-1.5566344271254062E-2</v>
      </c>
      <c r="G183" s="2">
        <v>4.5</v>
      </c>
      <c r="H183" s="2">
        <f t="shared" ref="H183" si="180">(G183-G182)/G182</f>
        <v>-0.25</v>
      </c>
      <c r="I183" s="2">
        <v>226.381531</v>
      </c>
      <c r="J183" s="2">
        <f t="shared" si="134"/>
        <v>3.8181791574780209E-2</v>
      </c>
    </row>
    <row r="184" spans="2:10" x14ac:dyDescent="0.3">
      <c r="B184" s="29">
        <v>43850</v>
      </c>
      <c r="C184" s="2">
        <v>1381.1503909999999</v>
      </c>
      <c r="D184" s="2">
        <f t="shared" si="132"/>
        <v>-3.0771738418138902E-2</v>
      </c>
      <c r="E184" s="2">
        <v>89.550003000000004</v>
      </c>
      <c r="F184" s="2">
        <f t="shared" si="132"/>
        <v>-2.3445954965516439E-2</v>
      </c>
      <c r="G184" s="2">
        <v>4.8499999999999996</v>
      </c>
      <c r="H184" s="2">
        <f t="shared" ref="H184" si="181">(G184-G183)/G183</f>
        <v>7.7777777777777696E-2</v>
      </c>
      <c r="I184" s="2">
        <v>224.54788199999999</v>
      </c>
      <c r="J184" s="2">
        <f t="shared" si="134"/>
        <v>-8.0998171180316318E-3</v>
      </c>
    </row>
    <row r="185" spans="2:10" x14ac:dyDescent="0.3">
      <c r="B185" s="29">
        <v>43851</v>
      </c>
      <c r="C185" s="2">
        <v>1382.547607</v>
      </c>
      <c r="D185" s="2">
        <f t="shared" si="132"/>
        <v>1.0116320489823266E-3</v>
      </c>
      <c r="E185" s="2">
        <v>90.300003000000004</v>
      </c>
      <c r="F185" s="2">
        <f t="shared" si="132"/>
        <v>8.3752090996579865E-3</v>
      </c>
      <c r="G185" s="2">
        <v>5.95</v>
      </c>
      <c r="H185" s="2">
        <f t="shared" ref="H185" si="182">(G185-G184)/G184</f>
        <v>0.22680412371134034</v>
      </c>
      <c r="I185" s="2">
        <v>222.26818800000001</v>
      </c>
      <c r="J185" s="2">
        <f t="shared" si="134"/>
        <v>-1.0152373648307126E-2</v>
      </c>
    </row>
    <row r="186" spans="2:10" x14ac:dyDescent="0.3">
      <c r="B186" s="29">
        <v>43852</v>
      </c>
      <c r="C186" s="2">
        <v>1382.0517580000001</v>
      </c>
      <c r="D186" s="2">
        <f t="shared" si="132"/>
        <v>-3.5864877092793476E-4</v>
      </c>
      <c r="E186" s="2">
        <v>82.949996999999996</v>
      </c>
      <c r="F186" s="2">
        <f t="shared" si="132"/>
        <v>-8.1395412578225579E-2</v>
      </c>
      <c r="G186" s="2">
        <v>5.6</v>
      </c>
      <c r="H186" s="2">
        <f t="shared" ref="H186" si="183">(G186-G185)/G185</f>
        <v>-5.8823529411764795E-2</v>
      </c>
      <c r="I186" s="2">
        <v>223.90362500000001</v>
      </c>
      <c r="J186" s="2">
        <f t="shared" si="134"/>
        <v>7.3579445386039496E-3</v>
      </c>
    </row>
    <row r="187" spans="2:10" x14ac:dyDescent="0.3">
      <c r="B187" s="29">
        <v>43853</v>
      </c>
      <c r="C187" s="2">
        <v>1376.193115</v>
      </c>
      <c r="D187" s="2">
        <f t="shared" si="132"/>
        <v>-4.2390908778106914E-3</v>
      </c>
      <c r="E187" s="2">
        <v>84.449996999999996</v>
      </c>
      <c r="F187" s="2">
        <f t="shared" si="132"/>
        <v>1.8083183294147678E-2</v>
      </c>
      <c r="G187" s="2">
        <v>5.9</v>
      </c>
      <c r="H187" s="2">
        <f t="shared" ref="H187" si="184">(G187-G186)/G186</f>
        <v>5.35714285714287E-2</v>
      </c>
      <c r="I187" s="2">
        <v>227.57093800000001</v>
      </c>
      <c r="J187" s="2">
        <f t="shared" si="134"/>
        <v>1.6378980018746936E-2</v>
      </c>
    </row>
    <row r="188" spans="2:10" x14ac:dyDescent="0.3">
      <c r="B188" s="29">
        <v>43854</v>
      </c>
      <c r="C188" s="2">
        <v>1371.416138</v>
      </c>
      <c r="D188" s="2">
        <f t="shared" si="132"/>
        <v>-3.4711531019394671E-3</v>
      </c>
      <c r="E188" s="2">
        <v>85</v>
      </c>
      <c r="F188" s="2">
        <f t="shared" si="132"/>
        <v>6.5127651810337403E-3</v>
      </c>
      <c r="G188" s="2">
        <v>6.05</v>
      </c>
      <c r="H188" s="2">
        <f t="shared" ref="H188" si="185">(G188-G187)/G187</f>
        <v>2.542372881355923E-2</v>
      </c>
      <c r="I188" s="2">
        <v>227.71958900000001</v>
      </c>
      <c r="J188" s="2">
        <f t="shared" si="134"/>
        <v>6.5320730892272794E-4</v>
      </c>
    </row>
    <row r="189" spans="2:10" x14ac:dyDescent="0.3">
      <c r="B189" s="29">
        <v>43857</v>
      </c>
      <c r="C189" s="2">
        <v>1357.8961179999999</v>
      </c>
      <c r="D189" s="2">
        <f t="shared" si="132"/>
        <v>-9.8584372936700547E-3</v>
      </c>
      <c r="E189" s="2">
        <v>84.050003000000004</v>
      </c>
      <c r="F189" s="2">
        <f t="shared" si="132"/>
        <v>-1.1176435294117602E-2</v>
      </c>
      <c r="G189" s="2">
        <v>5.8</v>
      </c>
      <c r="H189" s="2">
        <f t="shared" ref="H189" si="186">(G189-G188)/G188</f>
        <v>-4.1322314049586778E-2</v>
      </c>
      <c r="I189" s="2">
        <v>228.51254299999999</v>
      </c>
      <c r="J189" s="2">
        <f t="shared" si="134"/>
        <v>3.4821510239067765E-3</v>
      </c>
    </row>
    <row r="190" spans="2:10" x14ac:dyDescent="0.3">
      <c r="B190" s="29">
        <v>43858</v>
      </c>
      <c r="C190" s="2">
        <v>1326.5299070000001</v>
      </c>
      <c r="D190" s="2">
        <f t="shared" si="132"/>
        <v>-2.3099124140805442E-2</v>
      </c>
      <c r="E190" s="2">
        <v>85.099997999999999</v>
      </c>
      <c r="F190" s="2">
        <f t="shared" si="132"/>
        <v>1.2492504015734485E-2</v>
      </c>
      <c r="G190" s="2">
        <v>5.35</v>
      </c>
      <c r="H190" s="2">
        <f t="shared" ref="H190" si="187">(G190-G189)/G189</f>
        <v>-7.7586206896551754E-2</v>
      </c>
      <c r="I190" s="2">
        <v>227.86827099999999</v>
      </c>
      <c r="J190" s="2">
        <f t="shared" si="134"/>
        <v>-2.8194163503751338E-3</v>
      </c>
    </row>
    <row r="191" spans="2:10" x14ac:dyDescent="0.3">
      <c r="B191" s="29">
        <v>43859</v>
      </c>
      <c r="C191" s="2">
        <v>1333.830811</v>
      </c>
      <c r="D191" s="2">
        <f t="shared" si="132"/>
        <v>5.5037613260534995E-3</v>
      </c>
      <c r="E191" s="2">
        <v>83.400002000000001</v>
      </c>
      <c r="F191" s="2">
        <f t="shared" si="132"/>
        <v>-1.9976451703324349E-2</v>
      </c>
      <c r="G191" s="2">
        <v>5.25</v>
      </c>
      <c r="H191" s="2">
        <f t="shared" ref="H191" si="188">(G191-G190)/G190</f>
        <v>-1.8691588785046665E-2</v>
      </c>
      <c r="I191" s="2">
        <v>230.24707000000001</v>
      </c>
      <c r="J191" s="2">
        <f t="shared" si="134"/>
        <v>1.0439360379401023E-2</v>
      </c>
    </row>
    <row r="192" spans="2:10" x14ac:dyDescent="0.3">
      <c r="B192" s="29">
        <v>43860</v>
      </c>
      <c r="C192" s="2">
        <v>1301.292725</v>
      </c>
      <c r="D192" s="2">
        <f t="shared" si="132"/>
        <v>-2.4394462724703112E-2</v>
      </c>
      <c r="E192" s="2">
        <v>81.199996999999996</v>
      </c>
      <c r="F192" s="2">
        <f t="shared" si="132"/>
        <v>-2.6378956201943551E-2</v>
      </c>
      <c r="G192" s="2">
        <v>5.2</v>
      </c>
      <c r="H192" s="2">
        <f t="shared" ref="H192" si="189">(G192-G191)/G191</f>
        <v>-9.52380952380949E-3</v>
      </c>
      <c r="I192" s="2">
        <v>229.454117</v>
      </c>
      <c r="J192" s="2">
        <f t="shared" si="134"/>
        <v>-3.4439222179896201E-3</v>
      </c>
    </row>
    <row r="193" spans="2:10" x14ac:dyDescent="0.3">
      <c r="B193" s="29">
        <v>43861</v>
      </c>
      <c r="C193" s="2">
        <v>1272.360107</v>
      </c>
      <c r="D193" s="2">
        <f t="shared" si="132"/>
        <v>-2.2233750672816563E-2</v>
      </c>
      <c r="E193" s="2">
        <v>81.25</v>
      </c>
      <c r="F193" s="2">
        <f t="shared" si="132"/>
        <v>6.1580051536213481E-4</v>
      </c>
      <c r="G193" s="2">
        <v>5.3</v>
      </c>
      <c r="H193" s="2">
        <f t="shared" ref="H193" si="190">(G193-G192)/G192</f>
        <v>1.9230769230769162E-2</v>
      </c>
      <c r="I193" s="2">
        <v>227.42224100000001</v>
      </c>
      <c r="J193" s="2">
        <f t="shared" si="134"/>
        <v>-8.8552605922515779E-3</v>
      </c>
    </row>
    <row r="194" spans="2:10" x14ac:dyDescent="0.3">
      <c r="B194" s="29">
        <v>43864</v>
      </c>
      <c r="C194" s="2">
        <v>1248.790405</v>
      </c>
      <c r="D194" s="2">
        <f t="shared" si="132"/>
        <v>-1.8524395625365207E-2</v>
      </c>
      <c r="E194" s="2">
        <v>74.949996999999996</v>
      </c>
      <c r="F194" s="2">
        <f t="shared" si="132"/>
        <v>-7.7538498461538513E-2</v>
      </c>
      <c r="G194" s="2">
        <v>5.35</v>
      </c>
      <c r="H194" s="2">
        <f t="shared" ref="H194" si="191">(G194-G193)/G193</f>
        <v>9.4339622641509101E-3</v>
      </c>
      <c r="I194" s="2">
        <v>218.9478</v>
      </c>
      <c r="J194" s="2">
        <f t="shared" si="134"/>
        <v>-3.7263026530461513E-2</v>
      </c>
    </row>
    <row r="195" spans="2:10" x14ac:dyDescent="0.3">
      <c r="B195" s="29">
        <v>43865</v>
      </c>
      <c r="C195" s="2">
        <v>1285.654663</v>
      </c>
      <c r="D195" s="2">
        <f t="shared" si="132"/>
        <v>2.9519972168588263E-2</v>
      </c>
      <c r="E195" s="2">
        <v>76.75</v>
      </c>
      <c r="F195" s="2">
        <f t="shared" si="132"/>
        <v>2.401605166174995E-2</v>
      </c>
      <c r="G195" s="2">
        <v>5.25</v>
      </c>
      <c r="H195" s="2">
        <f t="shared" ref="H195" si="192">(G195-G194)/G194</f>
        <v>-1.8691588785046665E-2</v>
      </c>
      <c r="I195" s="2">
        <v>223.457596</v>
      </c>
      <c r="J195" s="2">
        <f t="shared" si="134"/>
        <v>2.0597585360528831E-2</v>
      </c>
    </row>
    <row r="196" spans="2:10" x14ac:dyDescent="0.3">
      <c r="B196" s="29">
        <v>43866</v>
      </c>
      <c r="C196" s="2">
        <v>1305.573975</v>
      </c>
      <c r="D196" s="2">
        <f t="shared" si="132"/>
        <v>1.5493516706515449E-2</v>
      </c>
      <c r="E196" s="2">
        <v>77.25</v>
      </c>
      <c r="F196" s="2">
        <f t="shared" si="132"/>
        <v>6.5146579804560263E-3</v>
      </c>
      <c r="G196" s="2">
        <v>5.25</v>
      </c>
      <c r="H196" s="2">
        <f t="shared" ref="H196" si="193">(G196-G195)/G195</f>
        <v>0</v>
      </c>
      <c r="I196" s="2">
        <v>234.16215500000001</v>
      </c>
      <c r="J196" s="2">
        <f t="shared" si="134"/>
        <v>4.7904207293092055E-2</v>
      </c>
    </row>
    <row r="197" spans="2:10" x14ac:dyDescent="0.3">
      <c r="B197" s="29">
        <v>43867</v>
      </c>
      <c r="C197" s="2">
        <v>1313.9564210000001</v>
      </c>
      <c r="D197" s="2">
        <f t="shared" si="132"/>
        <v>6.4205063523880921E-3</v>
      </c>
      <c r="E197" s="2">
        <v>79.199996999999996</v>
      </c>
      <c r="F197" s="2">
        <f t="shared" si="132"/>
        <v>2.5242679611650436E-2</v>
      </c>
      <c r="G197" s="2">
        <v>5.15</v>
      </c>
      <c r="H197" s="2">
        <f t="shared" ref="H197" si="194">(G197-G196)/G196</f>
        <v>-1.904761904761898E-2</v>
      </c>
      <c r="I197" s="2">
        <v>234.409943</v>
      </c>
      <c r="J197" s="2">
        <f t="shared" si="134"/>
        <v>1.058189783058606E-3</v>
      </c>
    </row>
    <row r="198" spans="2:10" x14ac:dyDescent="0.3">
      <c r="B198" s="29">
        <v>43868</v>
      </c>
      <c r="C198" s="2">
        <v>1292.189453</v>
      </c>
      <c r="D198" s="2">
        <f t="shared" si="132"/>
        <v>-1.6565974070459778E-2</v>
      </c>
      <c r="E198" s="2">
        <v>79.099997999999999</v>
      </c>
      <c r="F198" s="2">
        <f t="shared" si="132"/>
        <v>-1.2626136841898724E-3</v>
      </c>
      <c r="G198" s="2">
        <v>5.25</v>
      </c>
      <c r="H198" s="2">
        <f t="shared" ref="H198" si="195">(G198-G197)/G197</f>
        <v>1.9417475728155269E-2</v>
      </c>
      <c r="I198" s="2">
        <v>237.38342299999999</v>
      </c>
      <c r="J198" s="2">
        <f t="shared" si="134"/>
        <v>1.2684956798099622E-2</v>
      </c>
    </row>
    <row r="199" spans="2:10" x14ac:dyDescent="0.3">
      <c r="B199" s="29">
        <v>43871</v>
      </c>
      <c r="C199" s="2">
        <v>1293.9470209999999</v>
      </c>
      <c r="D199" s="2">
        <f t="shared" si="132"/>
        <v>1.3601473034155712E-3</v>
      </c>
      <c r="E199" s="2">
        <v>77.150002000000001</v>
      </c>
      <c r="F199" s="2">
        <f t="shared" si="132"/>
        <v>-2.4652288866050271E-2</v>
      </c>
      <c r="G199" s="2">
        <v>5.05</v>
      </c>
      <c r="H199" s="2">
        <f t="shared" ref="H199" si="196">(G199-G198)/G198</f>
        <v>-3.8095238095238126E-2</v>
      </c>
      <c r="I199" s="2">
        <v>242.33923300000001</v>
      </c>
      <c r="J199" s="2">
        <f t="shared" si="134"/>
        <v>2.0876815817084303E-2</v>
      </c>
    </row>
    <row r="200" spans="2:10" x14ac:dyDescent="0.3">
      <c r="B200" s="29">
        <v>43872</v>
      </c>
      <c r="C200" s="2">
        <v>1309.4047849999999</v>
      </c>
      <c r="D200" s="2">
        <f t="shared" si="132"/>
        <v>1.1946210895136793E-2</v>
      </c>
      <c r="E200" s="2">
        <v>75.949996999999996</v>
      </c>
      <c r="F200" s="2">
        <f t="shared" si="132"/>
        <v>-1.5554179765283796E-2</v>
      </c>
      <c r="G200" s="2">
        <v>4.8499999999999996</v>
      </c>
      <c r="H200" s="2">
        <f t="shared" ref="H200" si="197">(G200-G199)/G199</f>
        <v>-3.9603960396039639E-2</v>
      </c>
      <c r="I200" s="2">
        <v>243.13218699999999</v>
      </c>
      <c r="J200" s="2">
        <f t="shared" si="134"/>
        <v>3.2720826511817027E-3</v>
      </c>
    </row>
    <row r="201" spans="2:10" x14ac:dyDescent="0.3">
      <c r="B201" s="29">
        <v>43873</v>
      </c>
      <c r="C201" s="2">
        <v>1325.2230219999999</v>
      </c>
      <c r="D201" s="2">
        <f t="shared" ref="D201:F264" si="198">(C201-C200)/C200</f>
        <v>1.2080478994125529E-2</v>
      </c>
      <c r="E201" s="2">
        <v>73.5</v>
      </c>
      <c r="F201" s="2">
        <f t="shared" si="198"/>
        <v>-3.225802629063957E-2</v>
      </c>
      <c r="G201" s="2">
        <v>4.5</v>
      </c>
      <c r="H201" s="2">
        <f t="shared" ref="H201" si="199">(G201-G200)/G200</f>
        <v>-7.2164948453608185E-2</v>
      </c>
      <c r="I201" s="2">
        <v>247.49327099999999</v>
      </c>
      <c r="J201" s="2">
        <f t="shared" ref="J201:J264" si="200">(I201-I200)/I200</f>
        <v>1.7937090328562732E-2</v>
      </c>
    </row>
    <row r="202" spans="2:10" x14ac:dyDescent="0.3">
      <c r="B202" s="29">
        <v>43874</v>
      </c>
      <c r="C202" s="2">
        <v>1328.693115</v>
      </c>
      <c r="D202" s="2">
        <f t="shared" si="198"/>
        <v>2.6184973716824956E-3</v>
      </c>
      <c r="E202" s="2">
        <v>71.400002000000001</v>
      </c>
      <c r="F202" s="2">
        <f t="shared" si="198"/>
        <v>-2.8571401360544209E-2</v>
      </c>
      <c r="G202" s="2">
        <v>4.5</v>
      </c>
      <c r="H202" s="2">
        <f t="shared" ref="H202" si="201">(G202-G201)/G201</f>
        <v>0</v>
      </c>
      <c r="I202" s="2">
        <v>249.22782900000001</v>
      </c>
      <c r="J202" s="2">
        <f t="shared" si="200"/>
        <v>7.008505697918636E-3</v>
      </c>
    </row>
    <row r="203" spans="2:10" x14ac:dyDescent="0.3">
      <c r="B203" s="29">
        <v>43875</v>
      </c>
      <c r="C203" s="2">
        <v>1340.8160399999999</v>
      </c>
      <c r="D203" s="2">
        <f t="shared" si="198"/>
        <v>9.1239465781380938E-3</v>
      </c>
      <c r="E203" s="2">
        <v>71.650002000000001</v>
      </c>
      <c r="F203" s="2">
        <f t="shared" si="198"/>
        <v>3.5014004621456451E-3</v>
      </c>
      <c r="G203" s="2">
        <v>3.4</v>
      </c>
      <c r="H203" s="2">
        <f t="shared" ref="H203" si="202">(G203-G202)/G202</f>
        <v>-0.24444444444444446</v>
      </c>
      <c r="I203" s="2">
        <v>253.88626099999999</v>
      </c>
      <c r="J203" s="2">
        <f t="shared" si="200"/>
        <v>1.8691460013480179E-2</v>
      </c>
    </row>
    <row r="204" spans="2:10" x14ac:dyDescent="0.3">
      <c r="B204" s="29">
        <v>43878</v>
      </c>
      <c r="C204" s="2">
        <v>1332.388428</v>
      </c>
      <c r="D204" s="2">
        <f t="shared" si="198"/>
        <v>-6.2854349504947405E-3</v>
      </c>
      <c r="E204" s="2">
        <v>68.5</v>
      </c>
      <c r="F204" s="2">
        <f t="shared" si="198"/>
        <v>-4.396373917756486E-2</v>
      </c>
      <c r="G204" s="2">
        <v>3.4</v>
      </c>
      <c r="H204" s="2">
        <f t="shared" ref="H204" si="203">(G204-G203)/G203</f>
        <v>0</v>
      </c>
      <c r="I204" s="2">
        <v>250.268539</v>
      </c>
      <c r="J204" s="2">
        <f t="shared" si="200"/>
        <v>-1.4249380749279641E-2</v>
      </c>
    </row>
    <row r="205" spans="2:10" x14ac:dyDescent="0.3">
      <c r="B205" s="29">
        <v>43879</v>
      </c>
      <c r="C205" s="2">
        <v>1322.6091309999999</v>
      </c>
      <c r="D205" s="2">
        <f t="shared" si="198"/>
        <v>-7.3396742229887056E-3</v>
      </c>
      <c r="E205" s="2">
        <v>67.449996999999996</v>
      </c>
      <c r="F205" s="2">
        <f t="shared" si="198"/>
        <v>-1.5328510948905165E-2</v>
      </c>
      <c r="G205" s="2">
        <v>3</v>
      </c>
      <c r="H205" s="2">
        <f t="shared" ref="H205" si="204">(G205-G204)/G204</f>
        <v>-0.11764705882352938</v>
      </c>
      <c r="I205" s="2">
        <v>247.24548300000001</v>
      </c>
      <c r="J205" s="2">
        <f t="shared" si="200"/>
        <v>-1.207924900220877E-2</v>
      </c>
    </row>
    <row r="206" spans="2:10" x14ac:dyDescent="0.3">
      <c r="B206" s="29">
        <v>43880</v>
      </c>
      <c r="C206" s="2">
        <v>1355.4174800000001</v>
      </c>
      <c r="D206" s="2">
        <f t="shared" si="198"/>
        <v>2.4805778389866671E-2</v>
      </c>
      <c r="E206" s="2">
        <v>67.449996999999996</v>
      </c>
      <c r="F206" s="2">
        <f t="shared" si="198"/>
        <v>0</v>
      </c>
      <c r="G206" s="2">
        <v>4.2</v>
      </c>
      <c r="H206" s="2">
        <f t="shared" ref="H206" si="205">(G206-G205)/G205</f>
        <v>0.40000000000000008</v>
      </c>
      <c r="I206" s="2">
        <v>251.75529499999999</v>
      </c>
      <c r="J206" s="2">
        <f t="shared" si="200"/>
        <v>1.8240219984119923E-2</v>
      </c>
    </row>
    <row r="207" spans="2:10" x14ac:dyDescent="0.3">
      <c r="B207" s="29">
        <v>43881</v>
      </c>
      <c r="C207" s="2">
        <v>1339.328857</v>
      </c>
      <c r="D207" s="2">
        <f t="shared" si="198"/>
        <v>-1.1869865364286211E-2</v>
      </c>
      <c r="E207" s="2">
        <v>67.349997999999999</v>
      </c>
      <c r="F207" s="2">
        <f t="shared" si="198"/>
        <v>-1.4825649288019516E-3</v>
      </c>
      <c r="G207" s="2">
        <v>4.4000000000000004</v>
      </c>
      <c r="H207" s="2">
        <f t="shared" ref="H207" si="206">(G207-G206)/G206</f>
        <v>4.7619047619047658E-2</v>
      </c>
      <c r="I207" s="2">
        <v>256.36419699999999</v>
      </c>
      <c r="J207" s="2">
        <f t="shared" si="200"/>
        <v>1.8307070760914881E-2</v>
      </c>
    </row>
    <row r="208" spans="2:10" x14ac:dyDescent="0.3">
      <c r="B208" s="29">
        <v>43885</v>
      </c>
      <c r="C208" s="2">
        <v>1302.374268</v>
      </c>
      <c r="D208" s="2">
        <f t="shared" si="198"/>
        <v>-2.7591870963473122E-2</v>
      </c>
      <c r="E208" s="2">
        <v>64.199996999999996</v>
      </c>
      <c r="F208" s="2">
        <f t="shared" si="198"/>
        <v>-4.6770617572995374E-2</v>
      </c>
      <c r="G208" s="2">
        <v>3.85</v>
      </c>
      <c r="H208" s="2">
        <f t="shared" ref="H208" si="207">(G208-G207)/G207</f>
        <v>-0.12500000000000006</v>
      </c>
      <c r="I208" s="2">
        <v>245.064941</v>
      </c>
      <c r="J208" s="2">
        <f t="shared" si="200"/>
        <v>-4.4075015669992272E-2</v>
      </c>
    </row>
    <row r="209" spans="2:10" x14ac:dyDescent="0.3">
      <c r="B209" s="29">
        <v>43886</v>
      </c>
      <c r="C209" s="2">
        <v>1276.6414789999999</v>
      </c>
      <c r="D209" s="2">
        <f t="shared" si="198"/>
        <v>-1.9758367185430399E-2</v>
      </c>
      <c r="E209" s="2">
        <v>60.599997999999999</v>
      </c>
      <c r="F209" s="2">
        <f t="shared" si="198"/>
        <v>-5.6074753399131733E-2</v>
      </c>
      <c r="G209" s="2">
        <v>3.95</v>
      </c>
      <c r="H209" s="2">
        <f t="shared" ref="H209" si="208">(G209-G208)/G208</f>
        <v>2.5974025974025997E-2</v>
      </c>
      <c r="I209" s="2">
        <v>244.272018</v>
      </c>
      <c r="J209" s="2">
        <f t="shared" si="200"/>
        <v>-3.2355627727264414E-3</v>
      </c>
    </row>
    <row r="210" spans="2:10" x14ac:dyDescent="0.3">
      <c r="B210" s="29">
        <v>43887</v>
      </c>
      <c r="C210" s="2">
        <v>1254.649048</v>
      </c>
      <c r="D210" s="2">
        <f t="shared" si="198"/>
        <v>-1.7226787129951852E-2</v>
      </c>
      <c r="E210" s="2">
        <v>57.099997999999999</v>
      </c>
      <c r="F210" s="2">
        <f t="shared" si="198"/>
        <v>-5.7755777483689028E-2</v>
      </c>
      <c r="G210" s="2">
        <v>4</v>
      </c>
      <c r="H210" s="2">
        <f t="shared" ref="H210" si="209">(G210-G209)/G209</f>
        <v>1.2658227848101221E-2</v>
      </c>
      <c r="I210" s="2">
        <v>240.65426600000001</v>
      </c>
      <c r="J210" s="2">
        <f t="shared" si="200"/>
        <v>-1.4810341477589938E-2</v>
      </c>
    </row>
    <row r="211" spans="2:10" x14ac:dyDescent="0.3">
      <c r="B211" s="29">
        <v>43888</v>
      </c>
      <c r="C211" s="2">
        <v>1249.466553</v>
      </c>
      <c r="D211" s="2">
        <f t="shared" si="198"/>
        <v>-4.1306331904218821E-3</v>
      </c>
      <c r="E211" s="2">
        <v>53.099997999999999</v>
      </c>
      <c r="F211" s="2">
        <f t="shared" si="198"/>
        <v>-7.0052541858232634E-2</v>
      </c>
      <c r="G211" s="2">
        <v>3.8</v>
      </c>
      <c r="H211" s="2">
        <f t="shared" ref="H211" si="210">(G211-G210)/G210</f>
        <v>-5.0000000000000044E-2</v>
      </c>
      <c r="I211" s="2">
        <v>232.08068800000001</v>
      </c>
      <c r="J211" s="2">
        <f t="shared" si="200"/>
        <v>-3.5626121001320614E-2</v>
      </c>
    </row>
    <row r="212" spans="2:10" x14ac:dyDescent="0.3">
      <c r="B212" s="29">
        <v>43889</v>
      </c>
      <c r="C212" s="2">
        <v>1197.5498050000001</v>
      </c>
      <c r="D212" s="2">
        <f t="shared" si="198"/>
        <v>-4.1551130660797984E-2</v>
      </c>
      <c r="E212" s="2">
        <v>46.349997999999999</v>
      </c>
      <c r="F212" s="2">
        <f t="shared" si="198"/>
        <v>-0.12711864885569299</v>
      </c>
      <c r="G212" s="2">
        <v>3.85</v>
      </c>
      <c r="H212" s="2">
        <f t="shared" ref="H212" si="211">(G212-G211)/G211</f>
        <v>1.3157894736842176E-2</v>
      </c>
      <c r="I212" s="2">
        <v>216.717682</v>
      </c>
      <c r="J212" s="2">
        <f t="shared" si="200"/>
        <v>-6.6196830647106714E-2</v>
      </c>
    </row>
    <row r="213" spans="2:10" x14ac:dyDescent="0.3">
      <c r="B213" s="29">
        <v>43892</v>
      </c>
      <c r="C213" s="2">
        <v>1186.283203</v>
      </c>
      <c r="D213" s="2">
        <f t="shared" si="198"/>
        <v>-9.4080446199063493E-3</v>
      </c>
      <c r="E213" s="2">
        <v>50.950001</v>
      </c>
      <c r="F213" s="2">
        <f t="shared" si="198"/>
        <v>9.9244944951238201E-2</v>
      </c>
      <c r="G213" s="2">
        <v>3.45</v>
      </c>
      <c r="H213" s="2">
        <f t="shared" ref="H213" si="212">(G213-G212)/G212</f>
        <v>-0.10389610389610388</v>
      </c>
      <c r="I213" s="2">
        <v>216.66815199999999</v>
      </c>
      <c r="J213" s="2">
        <f t="shared" si="200"/>
        <v>-2.2854618756952324E-4</v>
      </c>
    </row>
    <row r="214" spans="2:10" x14ac:dyDescent="0.3">
      <c r="B214" s="29">
        <v>43893</v>
      </c>
      <c r="C214" s="2">
        <v>1210.348755</v>
      </c>
      <c r="D214" s="2">
        <f t="shared" si="198"/>
        <v>2.0286515006821711E-2</v>
      </c>
      <c r="E214" s="2">
        <v>53.099997999999999</v>
      </c>
      <c r="F214" s="2">
        <f t="shared" si="198"/>
        <v>4.2198173852832685E-2</v>
      </c>
      <c r="G214" s="2">
        <v>3.65</v>
      </c>
      <c r="H214" s="2">
        <f t="shared" ref="H214" si="213">(G214-G213)/G213</f>
        <v>5.7971014492753541E-2</v>
      </c>
      <c r="I214" s="2">
        <v>223.75494399999999</v>
      </c>
      <c r="J214" s="2">
        <f t="shared" si="200"/>
        <v>3.2708046542991712E-2</v>
      </c>
    </row>
    <row r="215" spans="2:10" x14ac:dyDescent="0.3">
      <c r="B215" s="29">
        <v>43894</v>
      </c>
      <c r="C215" s="2">
        <v>1207.5095209999999</v>
      </c>
      <c r="D215" s="2">
        <f t="shared" si="198"/>
        <v>-2.3457982571312955E-3</v>
      </c>
      <c r="E215" s="2">
        <v>51.25</v>
      </c>
      <c r="F215" s="2">
        <f t="shared" si="198"/>
        <v>-3.4839888317886557E-2</v>
      </c>
      <c r="G215" s="2">
        <v>3.6</v>
      </c>
      <c r="H215" s="2">
        <f t="shared" ref="H215" si="214">(G215-G214)/G214</f>
        <v>-1.3698630136986254E-2</v>
      </c>
      <c r="I215" s="2">
        <v>219.14605700000001</v>
      </c>
      <c r="J215" s="2">
        <f t="shared" si="200"/>
        <v>-2.0597922520094045E-2</v>
      </c>
    </row>
    <row r="216" spans="2:10" x14ac:dyDescent="0.3">
      <c r="B216" s="29">
        <v>43895</v>
      </c>
      <c r="C216" s="2">
        <v>1181.776611</v>
      </c>
      <c r="D216" s="2">
        <f t="shared" si="198"/>
        <v>-2.1310730518041148E-2</v>
      </c>
      <c r="E216" s="2">
        <v>49.599997999999999</v>
      </c>
      <c r="F216" s="2">
        <f t="shared" si="198"/>
        <v>-3.2195160975609767E-2</v>
      </c>
      <c r="G216" s="2">
        <v>3.6</v>
      </c>
      <c r="H216" s="2">
        <f t="shared" ref="H216" si="215">(G216-G215)/G215</f>
        <v>0</v>
      </c>
      <c r="I216" s="2">
        <v>219.79029800000001</v>
      </c>
      <c r="J216" s="2">
        <f t="shared" si="200"/>
        <v>2.9397791081406215E-3</v>
      </c>
    </row>
    <row r="217" spans="2:10" x14ac:dyDescent="0.3">
      <c r="B217" s="29">
        <v>43896</v>
      </c>
      <c r="C217" s="2">
        <v>1145.5882570000001</v>
      </c>
      <c r="D217" s="2">
        <f t="shared" si="198"/>
        <v>-3.062199206106973E-2</v>
      </c>
      <c r="E217" s="2">
        <v>46</v>
      </c>
      <c r="F217" s="2">
        <f t="shared" si="198"/>
        <v>-7.2580607765347069E-2</v>
      </c>
      <c r="G217" s="2">
        <v>3.3</v>
      </c>
      <c r="H217" s="2">
        <f t="shared" ref="H217" si="216">(G217-G216)/G216</f>
        <v>-8.3333333333333412E-2</v>
      </c>
      <c r="I217" s="2">
        <v>212.852158</v>
      </c>
      <c r="J217" s="2">
        <f t="shared" si="200"/>
        <v>-3.1567089462702327E-2</v>
      </c>
    </row>
    <row r="218" spans="2:10" x14ac:dyDescent="0.3">
      <c r="B218" s="29">
        <v>43899</v>
      </c>
      <c r="C218" s="2">
        <v>1004.214966</v>
      </c>
      <c r="D218" s="2">
        <f t="shared" si="198"/>
        <v>-0.12340672151285861</v>
      </c>
      <c r="E218" s="2">
        <v>41.799999</v>
      </c>
      <c r="F218" s="2">
        <f t="shared" si="198"/>
        <v>-9.1304369565217397E-2</v>
      </c>
      <c r="G218" s="2">
        <v>4</v>
      </c>
      <c r="H218" s="2">
        <f t="shared" ref="H218" si="217">(G218-G217)/G217</f>
        <v>0.21212121212121218</v>
      </c>
      <c r="I218" s="2">
        <v>197.93514999999999</v>
      </c>
      <c r="J218" s="2">
        <f t="shared" si="200"/>
        <v>-7.0081544580816557E-2</v>
      </c>
    </row>
    <row r="219" spans="2:10" x14ac:dyDescent="0.3">
      <c r="B219" s="29">
        <v>43901</v>
      </c>
      <c r="C219" s="2">
        <v>1039.7272949999999</v>
      </c>
      <c r="D219" s="2">
        <f t="shared" si="198"/>
        <v>3.5363274002430979E-2</v>
      </c>
      <c r="E219" s="2">
        <v>45.950001</v>
      </c>
      <c r="F219" s="2">
        <f t="shared" si="198"/>
        <v>9.9282346872783436E-2</v>
      </c>
      <c r="G219" s="2">
        <v>4.3499999999999996</v>
      </c>
      <c r="H219" s="2">
        <f t="shared" ref="H219" si="218">(G219-G218)/G218</f>
        <v>8.7499999999999911E-2</v>
      </c>
      <c r="I219" s="2">
        <v>194.02006499999999</v>
      </c>
      <c r="J219" s="2">
        <f t="shared" si="200"/>
        <v>-1.9779634895570618E-2</v>
      </c>
    </row>
    <row r="220" spans="2:10" x14ac:dyDescent="0.3">
      <c r="B220" s="29">
        <v>43902</v>
      </c>
      <c r="C220" s="2">
        <v>958.11193800000001</v>
      </c>
      <c r="D220" s="2">
        <f t="shared" si="198"/>
        <v>-7.8496887974841431E-2</v>
      </c>
      <c r="E220" s="2">
        <v>42.650002000000001</v>
      </c>
      <c r="F220" s="2">
        <f t="shared" si="198"/>
        <v>-7.1817169274925582E-2</v>
      </c>
      <c r="G220" s="2">
        <v>4.2</v>
      </c>
      <c r="H220" s="2">
        <f t="shared" ref="H220" si="219">(G220-G219)/G219</f>
        <v>-3.4482758620689537E-2</v>
      </c>
      <c r="I220" s="2">
        <v>160.71700999999999</v>
      </c>
      <c r="J220" s="2">
        <f t="shared" si="200"/>
        <v>-0.17164747883163528</v>
      </c>
    </row>
    <row r="221" spans="2:10" x14ac:dyDescent="0.3">
      <c r="B221" s="29">
        <v>43903</v>
      </c>
      <c r="C221" s="2">
        <v>996.23821999999996</v>
      </c>
      <c r="D221" s="2">
        <f t="shared" si="198"/>
        <v>3.9793139494312353E-2</v>
      </c>
      <c r="E221" s="2">
        <v>44.799999</v>
      </c>
      <c r="F221" s="2">
        <f t="shared" si="198"/>
        <v>5.0410243826014334E-2</v>
      </c>
      <c r="G221" s="2">
        <v>5.6</v>
      </c>
      <c r="H221" s="2">
        <f t="shared" ref="H221" si="220">(G221-G220)/G220</f>
        <v>0.3333333333333332</v>
      </c>
      <c r="I221" s="2">
        <v>147.43544</v>
      </c>
      <c r="J221" s="2">
        <f t="shared" si="200"/>
        <v>-8.2639479169006366E-2</v>
      </c>
    </row>
    <row r="222" spans="2:10" x14ac:dyDescent="0.3">
      <c r="B222" s="29">
        <v>43906</v>
      </c>
      <c r="C222" s="2">
        <v>915.47918700000002</v>
      </c>
      <c r="D222" s="2">
        <f t="shared" si="198"/>
        <v>-8.1063977850598753E-2</v>
      </c>
      <c r="E222" s="2">
        <v>41.450001</v>
      </c>
      <c r="F222" s="2">
        <f t="shared" si="198"/>
        <v>-7.4776742740552279E-2</v>
      </c>
      <c r="G222" s="2">
        <v>5.7</v>
      </c>
      <c r="H222" s="2">
        <f t="shared" ref="H222" si="221">(G222-G221)/G221</f>
        <v>1.7857142857142953E-2</v>
      </c>
      <c r="I222" s="2">
        <v>133.50959800000001</v>
      </c>
      <c r="J222" s="2">
        <f t="shared" si="200"/>
        <v>-9.4453830096752775E-2</v>
      </c>
    </row>
    <row r="223" spans="2:10" x14ac:dyDescent="0.3">
      <c r="B223" s="29">
        <v>43907</v>
      </c>
      <c r="C223" s="2">
        <v>908.53900099999998</v>
      </c>
      <c r="D223" s="2">
        <f t="shared" si="198"/>
        <v>-7.5809325854177389E-3</v>
      </c>
      <c r="E223" s="2">
        <v>40.200001</v>
      </c>
      <c r="F223" s="2">
        <f t="shared" si="198"/>
        <v>-3.0156814712742709E-2</v>
      </c>
      <c r="G223" s="2">
        <v>4.8499999999999996</v>
      </c>
      <c r="H223" s="2">
        <f t="shared" ref="H223" si="222">(G223-G222)/G222</f>
        <v>-0.14912280701754393</v>
      </c>
      <c r="I223" s="2">
        <v>132.22108499999999</v>
      </c>
      <c r="J223" s="2">
        <f t="shared" si="200"/>
        <v>-9.6510889052337876E-3</v>
      </c>
    </row>
    <row r="224" spans="2:10" x14ac:dyDescent="0.3">
      <c r="B224" s="29">
        <v>43908</v>
      </c>
      <c r="C224" s="2">
        <v>872.93646200000001</v>
      </c>
      <c r="D224" s="2">
        <f t="shared" si="198"/>
        <v>-3.9186583031453129E-2</v>
      </c>
      <c r="E224" s="2">
        <v>37.450001</v>
      </c>
      <c r="F224" s="2">
        <f t="shared" si="198"/>
        <v>-6.8407958497314458E-2</v>
      </c>
      <c r="G224" s="2">
        <v>3.15</v>
      </c>
      <c r="H224" s="2">
        <f t="shared" ref="H224" si="223">(G224-G223)/G223</f>
        <v>-0.35051546391752575</v>
      </c>
      <c r="I224" s="2">
        <v>129.049362</v>
      </c>
      <c r="J224" s="2">
        <f t="shared" si="200"/>
        <v>-2.3988027325596264E-2</v>
      </c>
    </row>
    <row r="225" spans="2:10" x14ac:dyDescent="0.3">
      <c r="B225" s="29">
        <v>43909</v>
      </c>
      <c r="C225" s="2">
        <v>827.14898700000003</v>
      </c>
      <c r="D225" s="2">
        <f t="shared" si="198"/>
        <v>-5.2452242509260623E-2</v>
      </c>
      <c r="E225" s="2">
        <v>36.200001</v>
      </c>
      <c r="F225" s="2">
        <f t="shared" si="198"/>
        <v>-3.3377836224890892E-2</v>
      </c>
      <c r="G225" s="2">
        <v>3.3</v>
      </c>
      <c r="H225" s="2">
        <f t="shared" ref="H225" si="224">(G225-G224)/G224</f>
        <v>4.7619047619047596E-2</v>
      </c>
      <c r="I225" s="2">
        <v>127.760841</v>
      </c>
      <c r="J225" s="2">
        <f t="shared" si="200"/>
        <v>-9.9847142212140718E-3</v>
      </c>
    </row>
    <row r="226" spans="2:10" x14ac:dyDescent="0.3">
      <c r="B226" s="29">
        <v>43910</v>
      </c>
      <c r="C226" s="2">
        <v>917.50720200000001</v>
      </c>
      <c r="D226" s="2">
        <f t="shared" si="198"/>
        <v>0.10924055571623395</v>
      </c>
      <c r="E226" s="2">
        <v>37.599997999999999</v>
      </c>
      <c r="F226" s="2">
        <f t="shared" si="198"/>
        <v>3.8673949207901931E-2</v>
      </c>
      <c r="G226" s="2">
        <v>3.45</v>
      </c>
      <c r="H226" s="2">
        <f t="shared" ref="H226" si="225">(G226-G225)/G225</f>
        <v>4.5454545454545567E-2</v>
      </c>
      <c r="I226" s="2">
        <v>136.48306299999999</v>
      </c>
      <c r="J226" s="2">
        <f t="shared" si="200"/>
        <v>6.8269916914526163E-2</v>
      </c>
    </row>
    <row r="227" spans="2:10" x14ac:dyDescent="0.3">
      <c r="B227" s="29">
        <v>43913</v>
      </c>
      <c r="C227" s="2">
        <v>796.81933600000002</v>
      </c>
      <c r="D227" s="2">
        <f t="shared" si="198"/>
        <v>-0.13153887592045296</v>
      </c>
      <c r="E227" s="2">
        <v>34.200001</v>
      </c>
      <c r="F227" s="2">
        <f t="shared" si="198"/>
        <v>-9.0425456937524282E-2</v>
      </c>
      <c r="G227" s="2">
        <v>3.15</v>
      </c>
      <c r="H227" s="2">
        <f t="shared" ref="H227" si="226">(G227-G226)/G226</f>
        <v>-8.6956521739130502E-2</v>
      </c>
      <c r="I227" s="2">
        <v>120.708153</v>
      </c>
      <c r="J227" s="2">
        <f t="shared" si="200"/>
        <v>-0.1155814476408695</v>
      </c>
    </row>
    <row r="228" spans="2:10" x14ac:dyDescent="0.3">
      <c r="B228" s="29">
        <v>43914</v>
      </c>
      <c r="C228" s="2">
        <v>850.31311000000005</v>
      </c>
      <c r="D228" s="2">
        <f t="shared" si="198"/>
        <v>6.7134131393618721E-2</v>
      </c>
      <c r="E228" s="2">
        <v>32.150002000000001</v>
      </c>
      <c r="F228" s="2">
        <f t="shared" si="198"/>
        <v>-5.9941489475395036E-2</v>
      </c>
      <c r="G228" s="2">
        <v>3.35</v>
      </c>
      <c r="H228" s="2">
        <f t="shared" ref="H228" si="227">(G228-G227)/G227</f>
        <v>6.3492063492063544E-2</v>
      </c>
      <c r="I228" s="2">
        <v>130.14317299999999</v>
      </c>
      <c r="J228" s="2">
        <f t="shared" si="200"/>
        <v>7.8163899997707648E-2</v>
      </c>
    </row>
    <row r="229" spans="2:10" x14ac:dyDescent="0.3">
      <c r="B229" s="29">
        <v>43915</v>
      </c>
      <c r="C229" s="2">
        <v>975.46258499999999</v>
      </c>
      <c r="D229" s="2">
        <f t="shared" si="198"/>
        <v>0.14718046038358731</v>
      </c>
      <c r="E229" s="2">
        <v>31.6</v>
      </c>
      <c r="F229" s="2">
        <f t="shared" si="198"/>
        <v>-1.71073706309567E-2</v>
      </c>
      <c r="G229" s="2">
        <v>3.35</v>
      </c>
      <c r="H229" s="2">
        <f t="shared" ref="H229" si="228">(G229-G228)/G228</f>
        <v>0</v>
      </c>
      <c r="I229" s="2">
        <v>132.09007299999999</v>
      </c>
      <c r="J229" s="2">
        <f t="shared" si="200"/>
        <v>1.4959678292152901E-2</v>
      </c>
    </row>
    <row r="230" spans="2:10" x14ac:dyDescent="0.3">
      <c r="B230" s="29">
        <v>43916</v>
      </c>
      <c r="C230" s="2">
        <v>960.996216</v>
      </c>
      <c r="D230" s="2">
        <f t="shared" si="198"/>
        <v>-1.4830265376093318E-2</v>
      </c>
      <c r="E230" s="2">
        <v>32.200001</v>
      </c>
      <c r="F230" s="2">
        <f t="shared" si="198"/>
        <v>1.8987373417721484E-2</v>
      </c>
      <c r="G230" s="2">
        <v>3.25</v>
      </c>
      <c r="H230" s="2">
        <f t="shared" ref="H230" si="229">(G230-G229)/G229</f>
        <v>-2.9850746268656744E-2</v>
      </c>
      <c r="I230" s="2">
        <v>140.02745100000001</v>
      </c>
      <c r="J230" s="2">
        <f t="shared" si="200"/>
        <v>6.0090647387256911E-2</v>
      </c>
    </row>
    <row r="231" spans="2:10" x14ac:dyDescent="0.3">
      <c r="B231" s="29">
        <v>43917</v>
      </c>
      <c r="C231" s="2">
        <v>960.45544400000006</v>
      </c>
      <c r="D231" s="2">
        <f t="shared" si="198"/>
        <v>-5.6272021782856547E-4</v>
      </c>
      <c r="E231" s="2">
        <v>32</v>
      </c>
      <c r="F231" s="2">
        <f t="shared" si="198"/>
        <v>-6.2112109872294822E-3</v>
      </c>
      <c r="G231" s="2">
        <v>3.2</v>
      </c>
      <c r="H231" s="2">
        <f t="shared" ref="H231" si="230">(G231-G230)/G230</f>
        <v>-1.538461538461533E-2</v>
      </c>
      <c r="I231" s="2">
        <v>127.79689</v>
      </c>
      <c r="J231" s="2">
        <f t="shared" si="200"/>
        <v>-8.7344023708608443E-2</v>
      </c>
    </row>
    <row r="232" spans="2:10" x14ac:dyDescent="0.3">
      <c r="B232" s="29">
        <v>43920</v>
      </c>
      <c r="C232" s="2">
        <v>928.77374299999997</v>
      </c>
      <c r="D232" s="2">
        <f t="shared" si="198"/>
        <v>-3.2986122571241408E-2</v>
      </c>
      <c r="E232" s="2">
        <v>31.450001</v>
      </c>
      <c r="F232" s="2">
        <f t="shared" si="198"/>
        <v>-1.718746874999999E-2</v>
      </c>
      <c r="G232" s="2">
        <v>3.15</v>
      </c>
      <c r="H232" s="2">
        <f t="shared" ref="H232" si="231">(G232-G231)/G231</f>
        <v>-1.5625000000000083E-2</v>
      </c>
      <c r="I232" s="2">
        <v>128.49577300000001</v>
      </c>
      <c r="J232" s="2">
        <f t="shared" si="200"/>
        <v>5.4687011554037752E-3</v>
      </c>
    </row>
    <row r="233" spans="2:10" x14ac:dyDescent="0.3">
      <c r="B233" s="29">
        <v>43921</v>
      </c>
      <c r="C233" s="2">
        <v>1003.854431</v>
      </c>
      <c r="D233" s="2">
        <f t="shared" si="198"/>
        <v>8.0838512679616101E-2</v>
      </c>
      <c r="E233" s="2">
        <v>31.9</v>
      </c>
      <c r="F233" s="2">
        <f t="shared" si="198"/>
        <v>1.4308393821672637E-2</v>
      </c>
      <c r="G233" s="2">
        <v>3.1</v>
      </c>
      <c r="H233" s="2">
        <f t="shared" ref="H233" si="232">(G233-G232)/G232</f>
        <v>-1.5873015873015817E-2</v>
      </c>
      <c r="I233" s="2">
        <v>137.38166799999999</v>
      </c>
      <c r="J233" s="2">
        <f t="shared" si="200"/>
        <v>6.9153208642902017E-2</v>
      </c>
    </row>
    <row r="234" spans="2:10" x14ac:dyDescent="0.3">
      <c r="B234" s="29">
        <v>43922</v>
      </c>
      <c r="C234" s="2">
        <v>973.840149</v>
      </c>
      <c r="D234" s="2">
        <f t="shared" si="198"/>
        <v>-2.9899038220213805E-2</v>
      </c>
      <c r="E234" s="2">
        <v>31.5</v>
      </c>
      <c r="F234" s="2">
        <f t="shared" si="198"/>
        <v>-1.2539184952978013E-2</v>
      </c>
      <c r="G234" s="2">
        <v>3.05</v>
      </c>
      <c r="H234" s="2">
        <f t="shared" ref="H234" si="233">(G234-G233)/G233</f>
        <v>-1.6129032258064602E-2</v>
      </c>
      <c r="I234" s="2">
        <v>133.73744199999999</v>
      </c>
      <c r="J234" s="2">
        <f t="shared" si="200"/>
        <v>-2.6526290247109268E-2</v>
      </c>
    </row>
    <row r="235" spans="2:10" x14ac:dyDescent="0.3">
      <c r="B235" s="29">
        <v>43924</v>
      </c>
      <c r="C235" s="2">
        <v>971.136169</v>
      </c>
      <c r="D235" s="2">
        <f t="shared" si="198"/>
        <v>-2.7766158571061353E-3</v>
      </c>
      <c r="E235" s="2">
        <v>31.65</v>
      </c>
      <c r="F235" s="2">
        <f t="shared" si="198"/>
        <v>4.7619047619047164E-3</v>
      </c>
      <c r="G235" s="2">
        <v>3.15</v>
      </c>
      <c r="H235" s="2">
        <f t="shared" ref="H235" si="234">(G235-G234)/G234</f>
        <v>3.2786885245901669E-2</v>
      </c>
      <c r="I235" s="2">
        <v>128.845215</v>
      </c>
      <c r="J235" s="2">
        <f t="shared" si="200"/>
        <v>-3.6580832763348288E-2</v>
      </c>
    </row>
    <row r="236" spans="2:10" x14ac:dyDescent="0.3">
      <c r="B236" s="29">
        <v>43928</v>
      </c>
      <c r="C236" s="2">
        <v>1087.092163</v>
      </c>
      <c r="D236" s="2">
        <f t="shared" si="198"/>
        <v>0.11940240483412583</v>
      </c>
      <c r="E236" s="2">
        <v>33.200001</v>
      </c>
      <c r="F236" s="2">
        <f t="shared" si="198"/>
        <v>4.8973175355450295E-2</v>
      </c>
      <c r="G236" s="2">
        <v>3.2</v>
      </c>
      <c r="H236" s="2">
        <f t="shared" ref="H236" si="235">(G236-G235)/G235</f>
        <v>1.5873015873015959E-2</v>
      </c>
      <c r="I236" s="2">
        <v>137.93078600000001</v>
      </c>
      <c r="J236" s="2">
        <f t="shared" si="200"/>
        <v>7.0515393218133993E-2</v>
      </c>
    </row>
    <row r="237" spans="2:10" x14ac:dyDescent="0.3">
      <c r="B237" s="29">
        <v>43929</v>
      </c>
      <c r="C237" s="2">
        <v>1074.5185550000001</v>
      </c>
      <c r="D237" s="2">
        <f t="shared" si="198"/>
        <v>-1.156627600487993E-2</v>
      </c>
      <c r="E237" s="2">
        <v>33.400002000000001</v>
      </c>
      <c r="F237" s="2">
        <f t="shared" si="198"/>
        <v>6.0241263245745177E-3</v>
      </c>
      <c r="G237" s="2">
        <v>3.2</v>
      </c>
      <c r="H237" s="2">
        <f t="shared" ref="H237" si="236">(G237-G236)/G236</f>
        <v>0</v>
      </c>
      <c r="I237" s="2">
        <v>137.88085899999999</v>
      </c>
      <c r="J237" s="2">
        <f t="shared" si="200"/>
        <v>-3.6197140209166313E-4</v>
      </c>
    </row>
    <row r="238" spans="2:10" x14ac:dyDescent="0.3">
      <c r="B238" s="29">
        <v>43930</v>
      </c>
      <c r="C238" s="2">
        <v>1099.575562</v>
      </c>
      <c r="D238" s="2">
        <f t="shared" si="198"/>
        <v>2.3319287399369185E-2</v>
      </c>
      <c r="E238" s="2">
        <v>35.049999</v>
      </c>
      <c r="F238" s="2">
        <f t="shared" si="198"/>
        <v>4.9401104826281121E-2</v>
      </c>
      <c r="G238" s="2">
        <v>3.3</v>
      </c>
      <c r="H238" s="2">
        <f t="shared" ref="H238" si="237">(G238-G237)/G237</f>
        <v>3.1249999999999889E-2</v>
      </c>
      <c r="I238" s="2">
        <v>142.22395299999999</v>
      </c>
      <c r="J238" s="2">
        <f t="shared" si="200"/>
        <v>3.1498889922059507E-2</v>
      </c>
    </row>
    <row r="239" spans="2:10" x14ac:dyDescent="0.3">
      <c r="B239" s="29">
        <v>43934</v>
      </c>
      <c r="C239" s="2">
        <v>1071.8145750000001</v>
      </c>
      <c r="D239" s="2">
        <f t="shared" si="198"/>
        <v>-2.5247002533873963E-2</v>
      </c>
      <c r="E239" s="2">
        <v>36.799999</v>
      </c>
      <c r="F239" s="2">
        <f t="shared" si="198"/>
        <v>4.9928674748321675E-2</v>
      </c>
      <c r="G239" s="2">
        <v>4.0999999999999996</v>
      </c>
      <c r="H239" s="2">
        <f t="shared" ref="H239" si="238">(G239-G238)/G238</f>
        <v>0.24242424242424238</v>
      </c>
      <c r="I239" s="2">
        <v>145.768326</v>
      </c>
      <c r="J239" s="2">
        <f t="shared" si="200"/>
        <v>2.4921069378517468E-2</v>
      </c>
    </row>
    <row r="240" spans="2:10" x14ac:dyDescent="0.3">
      <c r="B240" s="29">
        <v>43936</v>
      </c>
      <c r="C240" s="2">
        <v>1036.392456</v>
      </c>
      <c r="D240" s="2">
        <f t="shared" si="198"/>
        <v>-3.3048737931185589E-2</v>
      </c>
      <c r="E240" s="2">
        <v>38.599997999999999</v>
      </c>
      <c r="F240" s="2">
        <f t="shared" si="198"/>
        <v>4.8913017633505904E-2</v>
      </c>
      <c r="G240" s="2">
        <v>4.25</v>
      </c>
      <c r="H240" s="2">
        <f t="shared" ref="H240" si="239">(G240-G239)/G239</f>
        <v>3.6585365853658625E-2</v>
      </c>
      <c r="I240" s="2">
        <v>145.01951600000001</v>
      </c>
      <c r="J240" s="2">
        <f t="shared" si="200"/>
        <v>-5.1369870296788054E-3</v>
      </c>
    </row>
    <row r="241" spans="2:10" x14ac:dyDescent="0.3">
      <c r="B241" s="29">
        <v>43937</v>
      </c>
      <c r="C241" s="2">
        <v>1052.796509</v>
      </c>
      <c r="D241" s="2">
        <f t="shared" si="198"/>
        <v>1.582803204040302E-2</v>
      </c>
      <c r="E241" s="2">
        <v>40.5</v>
      </c>
      <c r="F241" s="2">
        <f t="shared" si="198"/>
        <v>4.9222852291339513E-2</v>
      </c>
      <c r="G241" s="2">
        <v>4.25</v>
      </c>
      <c r="H241" s="2">
        <f t="shared" ref="H241" si="240">(G241-G240)/G240</f>
        <v>0</v>
      </c>
      <c r="I241" s="2">
        <v>143.07260099999999</v>
      </c>
      <c r="J241" s="2">
        <f t="shared" si="200"/>
        <v>-1.3425193061601573E-2</v>
      </c>
    </row>
    <row r="242" spans="2:10" x14ac:dyDescent="0.3">
      <c r="B242" s="29">
        <v>43938</v>
      </c>
      <c r="C242" s="2">
        <v>1103.2258300000001</v>
      </c>
      <c r="D242" s="2">
        <f t="shared" si="198"/>
        <v>4.7900349753154506E-2</v>
      </c>
      <c r="E242" s="2">
        <v>42.5</v>
      </c>
      <c r="F242" s="2">
        <f t="shared" si="198"/>
        <v>4.9382716049382713E-2</v>
      </c>
      <c r="G242" s="2">
        <v>4.0999999999999996</v>
      </c>
      <c r="H242" s="2">
        <f t="shared" ref="H242" si="241">(G242-G241)/G241</f>
        <v>-3.5294117647058906E-2</v>
      </c>
      <c r="I242" s="2">
        <v>143.671661</v>
      </c>
      <c r="J242" s="2">
        <f t="shared" si="200"/>
        <v>4.1871049789610568E-3</v>
      </c>
    </row>
    <row r="243" spans="2:10" x14ac:dyDescent="0.3">
      <c r="B243" s="29">
        <v>43941</v>
      </c>
      <c r="C243" s="2">
        <v>1121.072144</v>
      </c>
      <c r="D243" s="2">
        <f t="shared" si="198"/>
        <v>1.6176483105004795E-2</v>
      </c>
      <c r="E243" s="2">
        <v>44.599997999999999</v>
      </c>
      <c r="F243" s="2">
        <f t="shared" si="198"/>
        <v>4.941171764705881E-2</v>
      </c>
      <c r="G243" s="2">
        <v>3.9</v>
      </c>
      <c r="H243" s="2">
        <f t="shared" ref="H243" si="242">(G243-G242)/G242</f>
        <v>-4.8780487804877988E-2</v>
      </c>
      <c r="I243" s="2">
        <v>146.467209</v>
      </c>
      <c r="J243" s="2">
        <f t="shared" si="200"/>
        <v>1.9457894344243689E-2</v>
      </c>
    </row>
    <row r="244" spans="2:10" x14ac:dyDescent="0.3">
      <c r="B244" s="29">
        <v>43942</v>
      </c>
      <c r="C244" s="2">
        <v>1115.2586670000001</v>
      </c>
      <c r="D244" s="2">
        <f t="shared" si="198"/>
        <v>-5.1856403988929378E-3</v>
      </c>
      <c r="E244" s="2">
        <v>42.650002000000001</v>
      </c>
      <c r="F244" s="2">
        <f t="shared" si="198"/>
        <v>-4.3721885368694383E-2</v>
      </c>
      <c r="G244" s="2">
        <v>3.7</v>
      </c>
      <c r="H244" s="2">
        <f t="shared" ref="H244" si="243">(G244-G243)/G243</f>
        <v>-5.1282051282051218E-2</v>
      </c>
      <c r="I244" s="2">
        <v>135.73426799999999</v>
      </c>
      <c r="J244" s="2">
        <f t="shared" si="200"/>
        <v>-7.3278797850241079E-2</v>
      </c>
    </row>
    <row r="245" spans="2:10" x14ac:dyDescent="0.3">
      <c r="B245" s="29">
        <v>43943</v>
      </c>
      <c r="C245" s="2">
        <v>1229.0512699999999</v>
      </c>
      <c r="D245" s="2">
        <f t="shared" si="198"/>
        <v>0.10203247584356129</v>
      </c>
      <c r="E245" s="2">
        <v>40.549999</v>
      </c>
      <c r="F245" s="2">
        <f t="shared" si="198"/>
        <v>-4.9238051618379783E-2</v>
      </c>
      <c r="G245" s="2">
        <v>3.95</v>
      </c>
      <c r="H245" s="2">
        <f t="shared" ref="H245" si="244">(G245-G244)/G244</f>
        <v>6.7567567567567557E-2</v>
      </c>
      <c r="I245" s="2">
        <v>137.38166799999999</v>
      </c>
      <c r="J245" s="2">
        <f t="shared" si="200"/>
        <v>1.213694982316481E-2</v>
      </c>
    </row>
    <row r="246" spans="2:10" x14ac:dyDescent="0.3">
      <c r="B246" s="29">
        <v>43944</v>
      </c>
      <c r="C246" s="2">
        <v>1235.630981</v>
      </c>
      <c r="D246" s="2">
        <f t="shared" si="198"/>
        <v>5.3534878166637337E-3</v>
      </c>
      <c r="E246" s="2">
        <v>38.549999</v>
      </c>
      <c r="F246" s="2">
        <f t="shared" si="198"/>
        <v>-4.9321826123842817E-2</v>
      </c>
      <c r="G246" s="2">
        <v>4.3499999999999996</v>
      </c>
      <c r="H246" s="2">
        <f t="shared" ref="H246" si="245">(G246-G245)/G245</f>
        <v>0.10126582278480999</v>
      </c>
      <c r="I246" s="2">
        <v>140.27705399999999</v>
      </c>
      <c r="J246" s="2">
        <f t="shared" si="200"/>
        <v>2.1075490217515792E-2</v>
      </c>
    </row>
    <row r="247" spans="2:10" x14ac:dyDescent="0.3">
      <c r="B247" s="29">
        <v>43945</v>
      </c>
      <c r="C247" s="2">
        <v>1277.1823730000001</v>
      </c>
      <c r="D247" s="2">
        <f t="shared" si="198"/>
        <v>3.3627670913829309E-2</v>
      </c>
      <c r="E247" s="2">
        <v>36.650002000000001</v>
      </c>
      <c r="F247" s="2">
        <f t="shared" si="198"/>
        <v>-4.928656418382784E-2</v>
      </c>
      <c r="G247" s="2">
        <v>4</v>
      </c>
      <c r="H247" s="2">
        <f t="shared" ref="H247" si="246">(G247-G246)/G246</f>
        <v>-8.0459770114942458E-2</v>
      </c>
      <c r="I247" s="2">
        <v>134.43632500000001</v>
      </c>
      <c r="J247" s="2">
        <f t="shared" si="200"/>
        <v>-4.1637094830919263E-2</v>
      </c>
    </row>
    <row r="248" spans="2:10" x14ac:dyDescent="0.3">
      <c r="B248" s="29">
        <v>43948</v>
      </c>
      <c r="C248" s="2">
        <v>1288.6741939999999</v>
      </c>
      <c r="D248" s="2">
        <f t="shared" si="198"/>
        <v>8.9977917351039462E-3</v>
      </c>
      <c r="E248" s="2">
        <v>38.349997999999999</v>
      </c>
      <c r="F248" s="2">
        <f t="shared" si="198"/>
        <v>4.6384608655682988E-2</v>
      </c>
      <c r="G248" s="2">
        <v>4.0999999999999996</v>
      </c>
      <c r="H248" s="2">
        <f t="shared" ref="H248" si="247">(G248-G247)/G247</f>
        <v>2.4999999999999911E-2</v>
      </c>
      <c r="I248" s="2">
        <v>134.38642899999999</v>
      </c>
      <c r="J248" s="2">
        <f t="shared" si="200"/>
        <v>-3.711496874079096E-4</v>
      </c>
    </row>
    <row r="249" spans="2:10" x14ac:dyDescent="0.3">
      <c r="B249" s="29">
        <v>43949</v>
      </c>
      <c r="C249" s="2">
        <v>1287.2320560000001</v>
      </c>
      <c r="D249" s="2">
        <f t="shared" si="198"/>
        <v>-1.1190865827176535E-3</v>
      </c>
      <c r="E249" s="2">
        <v>38.200001</v>
      </c>
      <c r="F249" s="2">
        <f t="shared" si="198"/>
        <v>-3.9112648715131371E-3</v>
      </c>
      <c r="G249" s="2">
        <v>4</v>
      </c>
      <c r="H249" s="2">
        <f t="shared" ref="H249" si="248">(G249-G248)/G248</f>
        <v>-2.4390243902438939E-2</v>
      </c>
      <c r="I249" s="2">
        <v>139.07896400000001</v>
      </c>
      <c r="J249" s="2">
        <f t="shared" si="200"/>
        <v>3.4918220797429039E-2</v>
      </c>
    </row>
    <row r="250" spans="2:10" x14ac:dyDescent="0.3">
      <c r="B250" s="29">
        <v>43950</v>
      </c>
      <c r="C250" s="2">
        <v>1286.1503909999999</v>
      </c>
      <c r="D250" s="2">
        <f t="shared" si="198"/>
        <v>-8.4030303235406477E-4</v>
      </c>
      <c r="E250" s="2">
        <v>37.950001</v>
      </c>
      <c r="F250" s="2">
        <f t="shared" si="198"/>
        <v>-6.5445024464789933E-3</v>
      </c>
      <c r="G250" s="2">
        <v>4.2</v>
      </c>
      <c r="H250" s="2">
        <f t="shared" ref="H250" si="249">(G250-G249)/G249</f>
        <v>5.0000000000000044E-2</v>
      </c>
      <c r="I250" s="2">
        <v>139.27864099999999</v>
      </c>
      <c r="J250" s="2">
        <f t="shared" si="200"/>
        <v>1.4357095728724286E-3</v>
      </c>
    </row>
    <row r="251" spans="2:10" x14ac:dyDescent="0.3">
      <c r="B251" s="29">
        <v>43951</v>
      </c>
      <c r="C251" s="2">
        <v>1321.347168</v>
      </c>
      <c r="D251" s="2">
        <f t="shared" si="198"/>
        <v>2.7365988648212537E-2</v>
      </c>
      <c r="E251" s="2">
        <v>37.450001</v>
      </c>
      <c r="F251" s="2">
        <f t="shared" si="198"/>
        <v>-1.3175230219361522E-2</v>
      </c>
      <c r="G251" s="2">
        <v>4.2</v>
      </c>
      <c r="H251" s="2">
        <f t="shared" ref="H251" si="250">(G251-G250)/G250</f>
        <v>0</v>
      </c>
      <c r="I251" s="2">
        <v>141.175613</v>
      </c>
      <c r="J251" s="2">
        <f t="shared" si="200"/>
        <v>1.3619977811242467E-2</v>
      </c>
    </row>
    <row r="252" spans="2:10" x14ac:dyDescent="0.3">
      <c r="B252" s="29">
        <v>43955</v>
      </c>
      <c r="C252" s="2">
        <v>1293.5863039999999</v>
      </c>
      <c r="D252" s="2">
        <f t="shared" si="198"/>
        <v>-2.1009515646080442E-2</v>
      </c>
      <c r="E252" s="2">
        <v>36.25</v>
      </c>
      <c r="F252" s="2">
        <f t="shared" si="198"/>
        <v>-3.204274947816424E-2</v>
      </c>
      <c r="G252" s="2">
        <v>4.1500000000000004</v>
      </c>
      <c r="H252" s="2">
        <f t="shared" ref="H252" si="251">(G252-G251)/G251</f>
        <v>-1.1904761904761862E-2</v>
      </c>
      <c r="I252" s="2">
        <v>131.34127799999999</v>
      </c>
      <c r="J252" s="2">
        <f t="shared" si="200"/>
        <v>-6.9660296073940267E-2</v>
      </c>
    </row>
    <row r="253" spans="2:10" x14ac:dyDescent="0.3">
      <c r="B253" s="29">
        <v>43956</v>
      </c>
      <c r="C253" s="2">
        <v>1316.5251459999999</v>
      </c>
      <c r="D253" s="2">
        <f t="shared" si="198"/>
        <v>1.7732749588542353E-2</v>
      </c>
      <c r="E253" s="2">
        <v>35.599997999999999</v>
      </c>
      <c r="F253" s="2">
        <f t="shared" si="198"/>
        <v>-1.7931089655172431E-2</v>
      </c>
      <c r="G253" s="2">
        <v>4.1500000000000004</v>
      </c>
      <c r="H253" s="2">
        <f t="shared" ref="H253" si="252">(G253-G252)/G252</f>
        <v>0</v>
      </c>
      <c r="I253" s="2">
        <v>132.489441</v>
      </c>
      <c r="J253" s="2">
        <f t="shared" si="200"/>
        <v>8.7418290539247757E-3</v>
      </c>
    </row>
    <row r="254" spans="2:10" x14ac:dyDescent="0.3">
      <c r="B254" s="29">
        <v>43957</v>
      </c>
      <c r="C254" s="2">
        <v>1316.6154790000001</v>
      </c>
      <c r="D254" s="2">
        <f t="shared" si="198"/>
        <v>6.8614716759918674E-5</v>
      </c>
      <c r="E254" s="2">
        <v>34.299999</v>
      </c>
      <c r="F254" s="2">
        <f t="shared" si="198"/>
        <v>-3.6516827894203803E-2</v>
      </c>
      <c r="G254" s="2">
        <v>4.25</v>
      </c>
      <c r="H254" s="2">
        <f t="shared" ref="H254" si="253">(G254-G253)/G253</f>
        <v>2.4096385542168586E-2</v>
      </c>
      <c r="I254" s="2">
        <v>133.03855899999999</v>
      </c>
      <c r="J254" s="2">
        <f t="shared" si="200"/>
        <v>4.1446170793338387E-3</v>
      </c>
    </row>
    <row r="255" spans="2:10" x14ac:dyDescent="0.3">
      <c r="B255" s="29">
        <v>43958</v>
      </c>
      <c r="C255" s="2">
        <v>1358.256592</v>
      </c>
      <c r="D255" s="2">
        <f t="shared" si="198"/>
        <v>3.1627391341037016E-2</v>
      </c>
      <c r="E255" s="2">
        <v>35.799999</v>
      </c>
      <c r="F255" s="2">
        <f t="shared" si="198"/>
        <v>4.3731779700634979E-2</v>
      </c>
      <c r="G255" s="2">
        <v>4.1500000000000004</v>
      </c>
      <c r="H255" s="2">
        <f t="shared" ref="H255" si="254">(G255-G254)/G254</f>
        <v>-2.3529411764705799E-2</v>
      </c>
      <c r="I255" s="2">
        <v>134.68592799999999</v>
      </c>
      <c r="J255" s="2">
        <f t="shared" si="200"/>
        <v>1.2382643140324437E-2</v>
      </c>
    </row>
    <row r="256" spans="2:10" x14ac:dyDescent="0.3">
      <c r="B256" s="29">
        <v>43959</v>
      </c>
      <c r="C256" s="2">
        <v>1407.6945800000001</v>
      </c>
      <c r="D256" s="2">
        <f t="shared" si="198"/>
        <v>3.6398121158538896E-2</v>
      </c>
      <c r="E256" s="2">
        <v>35.450001</v>
      </c>
      <c r="F256" s="2">
        <f t="shared" si="198"/>
        <v>-9.7764807200134106E-3</v>
      </c>
      <c r="G256" s="2">
        <v>4.2</v>
      </c>
      <c r="H256" s="2">
        <f t="shared" ref="H256" si="255">(G256-G255)/G255</f>
        <v>1.2048192771084293E-2</v>
      </c>
      <c r="I256" s="2">
        <v>136.93235799999999</v>
      </c>
      <c r="J256" s="2">
        <f t="shared" si="200"/>
        <v>1.6679025295055352E-2</v>
      </c>
    </row>
    <row r="257" spans="2:10" x14ac:dyDescent="0.3">
      <c r="B257" s="29">
        <v>43962</v>
      </c>
      <c r="C257" s="2">
        <v>1421.2144780000001</v>
      </c>
      <c r="D257" s="2">
        <f t="shared" si="198"/>
        <v>9.6042836223749692E-3</v>
      </c>
      <c r="E257" s="2">
        <v>34.650002000000001</v>
      </c>
      <c r="F257" s="2">
        <f t="shared" si="198"/>
        <v>-2.2566966923357766E-2</v>
      </c>
      <c r="G257" s="2">
        <v>4.5999999999999996</v>
      </c>
      <c r="H257" s="2">
        <f t="shared" ref="H257" si="256">(G257-G256)/G256</f>
        <v>9.5238095238095108E-2</v>
      </c>
      <c r="I257" s="2">
        <v>139.82777400000001</v>
      </c>
      <c r="J257" s="2">
        <f t="shared" si="200"/>
        <v>2.1144863363851601E-2</v>
      </c>
    </row>
    <row r="258" spans="2:10" x14ac:dyDescent="0.3">
      <c r="B258" s="29">
        <v>43963</v>
      </c>
      <c r="C258" s="2">
        <v>1333.2897949999999</v>
      </c>
      <c r="D258" s="2">
        <f t="shared" si="198"/>
        <v>-6.1865879049960097E-2</v>
      </c>
      <c r="E258" s="2">
        <v>33.700001</v>
      </c>
      <c r="F258" s="2">
        <f t="shared" si="198"/>
        <v>-2.7417054694542305E-2</v>
      </c>
      <c r="G258" s="2">
        <v>4.95</v>
      </c>
      <c r="H258" s="2">
        <f t="shared" ref="H258" si="257">(G258-G257)/G257</f>
        <v>7.6086956521739246E-2</v>
      </c>
      <c r="I258" s="2">
        <v>139.678009</v>
      </c>
      <c r="J258" s="2">
        <f t="shared" si="200"/>
        <v>-1.0710676120754246E-3</v>
      </c>
    </row>
    <row r="259" spans="2:10" x14ac:dyDescent="0.3">
      <c r="B259" s="29">
        <v>43964</v>
      </c>
      <c r="C259" s="2">
        <v>1361.5780030000001</v>
      </c>
      <c r="D259" s="2">
        <f t="shared" si="198"/>
        <v>2.1216848809676947E-2</v>
      </c>
      <c r="E259" s="2">
        <v>34.25</v>
      </c>
      <c r="F259" s="2">
        <f t="shared" si="198"/>
        <v>1.6320444619571366E-2</v>
      </c>
      <c r="G259" s="2">
        <v>4.9000000000000004</v>
      </c>
      <c r="H259" s="2">
        <f t="shared" ref="H259" si="258">(G259-G258)/G258</f>
        <v>-1.0101010101010065E-2</v>
      </c>
      <c r="I259" s="2">
        <v>140.92600999999999</v>
      </c>
      <c r="J259" s="2">
        <f t="shared" si="200"/>
        <v>8.9348424203267961E-3</v>
      </c>
    </row>
    <row r="260" spans="2:10" x14ac:dyDescent="0.3">
      <c r="B260" s="29">
        <v>43965</v>
      </c>
      <c r="C260" s="2">
        <v>1306.5306399999999</v>
      </c>
      <c r="D260" s="2">
        <f t="shared" si="198"/>
        <v>-4.0429092478515997E-2</v>
      </c>
      <c r="E260" s="2">
        <v>34</v>
      </c>
      <c r="F260" s="2">
        <f t="shared" si="198"/>
        <v>-7.2992700729927005E-3</v>
      </c>
      <c r="G260" s="2">
        <v>4.75</v>
      </c>
      <c r="H260" s="2">
        <f t="shared" ref="H260" si="259">(G260-G259)/G259</f>
        <v>-3.0612244897959252E-2</v>
      </c>
      <c r="I260" s="2">
        <v>140.67640700000001</v>
      </c>
      <c r="J260" s="2">
        <f t="shared" si="200"/>
        <v>-1.771163463720992E-3</v>
      </c>
    </row>
    <row r="261" spans="2:10" x14ac:dyDescent="0.3">
      <c r="B261" s="29">
        <v>43966</v>
      </c>
      <c r="C261" s="2">
        <v>1327.8671879999999</v>
      </c>
      <c r="D261" s="2">
        <f t="shared" si="198"/>
        <v>1.6330690874574508E-2</v>
      </c>
      <c r="E261" s="2">
        <v>32.799999</v>
      </c>
      <c r="F261" s="2">
        <f t="shared" si="198"/>
        <v>-3.5294147058823541E-2</v>
      </c>
      <c r="G261" s="2">
        <v>4.8499999999999996</v>
      </c>
      <c r="H261" s="2">
        <f t="shared" ref="H261" si="260">(G261-G260)/G260</f>
        <v>2.1052631578947295E-2</v>
      </c>
      <c r="I261" s="2">
        <v>140.826187</v>
      </c>
      <c r="J261" s="2">
        <f t="shared" si="200"/>
        <v>1.0647130047897278E-3</v>
      </c>
    </row>
    <row r="262" spans="2:10" x14ac:dyDescent="0.3">
      <c r="B262" s="29">
        <v>43969</v>
      </c>
      <c r="C262" s="2">
        <v>1310.898193</v>
      </c>
      <c r="D262" s="2">
        <f t="shared" si="198"/>
        <v>-1.277913570976795E-2</v>
      </c>
      <c r="E262" s="2">
        <v>31.700001</v>
      </c>
      <c r="F262" s="2">
        <f t="shared" si="198"/>
        <v>-3.3536525412698928E-2</v>
      </c>
      <c r="G262" s="2">
        <v>4.6500000000000004</v>
      </c>
      <c r="H262" s="2">
        <f t="shared" ref="H262" si="261">(G262-G261)/G261</f>
        <v>-4.1237113402061709E-2</v>
      </c>
      <c r="I262" s="2">
        <v>135.68435700000001</v>
      </c>
      <c r="J262" s="2">
        <f t="shared" si="200"/>
        <v>-3.6511888232832711E-2</v>
      </c>
    </row>
    <row r="263" spans="2:10" x14ac:dyDescent="0.3">
      <c r="B263" s="29">
        <v>43970</v>
      </c>
      <c r="C263" s="2">
        <v>1281.9185789999999</v>
      </c>
      <c r="D263" s="2">
        <f t="shared" si="198"/>
        <v>-2.2106685442658234E-2</v>
      </c>
      <c r="E263" s="2">
        <v>30.35</v>
      </c>
      <c r="F263" s="2">
        <f t="shared" si="198"/>
        <v>-4.2586780990953248E-2</v>
      </c>
      <c r="G263" s="2">
        <v>5.45</v>
      </c>
      <c r="H263" s="2">
        <f t="shared" ref="H263" si="262">(G263-G262)/G262</f>
        <v>0.17204301075268813</v>
      </c>
      <c r="I263" s="2">
        <v>139.478317</v>
      </c>
      <c r="J263" s="2">
        <f t="shared" si="200"/>
        <v>2.7961661048369772E-2</v>
      </c>
    </row>
    <row r="264" spans="2:10" x14ac:dyDescent="0.3">
      <c r="B264" s="29">
        <v>43971</v>
      </c>
      <c r="C264" s="2">
        <v>1304.4835210000001</v>
      </c>
      <c r="D264" s="2">
        <f t="shared" si="198"/>
        <v>1.7602476763853972E-2</v>
      </c>
      <c r="E264" s="2">
        <v>29.299999</v>
      </c>
      <c r="F264" s="2">
        <f t="shared" si="198"/>
        <v>-3.4596408566721637E-2</v>
      </c>
      <c r="G264" s="2">
        <v>5.65</v>
      </c>
      <c r="H264" s="2">
        <f t="shared" ref="H264" si="263">(G264-G263)/G263</f>
        <v>3.6697247706422048E-2</v>
      </c>
      <c r="I264" s="2">
        <v>141.12571700000001</v>
      </c>
      <c r="J264" s="2">
        <f t="shared" si="200"/>
        <v>1.1811154847817704E-2</v>
      </c>
    </row>
    <row r="265" spans="2:10" x14ac:dyDescent="0.3">
      <c r="B265" s="29">
        <v>43972</v>
      </c>
      <c r="C265" s="2">
        <v>1311.3530270000001</v>
      </c>
      <c r="D265" s="2">
        <f t="shared" ref="D265:F328" si="264">(C265-C264)/C264</f>
        <v>5.2660734224790565E-3</v>
      </c>
      <c r="E265" s="2">
        <v>29.700001</v>
      </c>
      <c r="F265" s="2">
        <f t="shared" si="264"/>
        <v>1.3651945858428207E-2</v>
      </c>
      <c r="G265" s="2">
        <v>5.55</v>
      </c>
      <c r="H265" s="2">
        <f t="shared" ref="H265" si="265">(G265-G264)/G264</f>
        <v>-1.7699115044247881E-2</v>
      </c>
      <c r="I265" s="2">
        <v>138.08055100000001</v>
      </c>
      <c r="J265" s="2">
        <f t="shared" ref="J265:J328" si="266">(I265-I264)/I264</f>
        <v>-2.1577683109308805E-2</v>
      </c>
    </row>
    <row r="266" spans="2:10" x14ac:dyDescent="0.3">
      <c r="B266" s="29">
        <v>43973</v>
      </c>
      <c r="C266" s="2">
        <v>1302.5272219999999</v>
      </c>
      <c r="D266" s="2">
        <f t="shared" si="264"/>
        <v>-6.7303043637235395E-3</v>
      </c>
      <c r="E266" s="2">
        <v>31.15</v>
      </c>
      <c r="F266" s="2">
        <f t="shared" si="264"/>
        <v>4.8821513507693086E-2</v>
      </c>
      <c r="G266" s="2">
        <v>5.5</v>
      </c>
      <c r="H266" s="2">
        <f t="shared" ref="H266" si="267">(G266-G265)/G265</f>
        <v>-9.0090090090089777E-3</v>
      </c>
      <c r="I266" s="2">
        <v>137.88085899999999</v>
      </c>
      <c r="J266" s="2">
        <f t="shared" si="266"/>
        <v>-1.4461993275217107E-3</v>
      </c>
    </row>
    <row r="267" spans="2:10" x14ac:dyDescent="0.3">
      <c r="B267" s="29">
        <v>43977</v>
      </c>
      <c r="C267" s="2">
        <v>1295.7032469999999</v>
      </c>
      <c r="D267" s="2">
        <f t="shared" si="264"/>
        <v>-5.2390267817374022E-3</v>
      </c>
      <c r="E267" s="2">
        <v>31.5</v>
      </c>
      <c r="F267" s="2">
        <f t="shared" si="264"/>
        <v>1.1235955056179822E-2</v>
      </c>
      <c r="G267" s="2">
        <v>5.6</v>
      </c>
      <c r="H267" s="2">
        <f t="shared" ref="H267" si="268">(G267-G266)/G266</f>
        <v>1.8181818181818118E-2</v>
      </c>
      <c r="I267" s="2">
        <v>139.27864099999999</v>
      </c>
      <c r="J267" s="2">
        <f t="shared" si="266"/>
        <v>1.0137607280209987E-2</v>
      </c>
    </row>
    <row r="268" spans="2:10" x14ac:dyDescent="0.3">
      <c r="B268" s="29">
        <v>43978</v>
      </c>
      <c r="C268" s="2">
        <v>1315.265625</v>
      </c>
      <c r="D268" s="2">
        <f t="shared" si="264"/>
        <v>1.509788452355409E-2</v>
      </c>
      <c r="E268" s="2">
        <v>32.75</v>
      </c>
      <c r="F268" s="2">
        <f t="shared" si="264"/>
        <v>3.968253968253968E-2</v>
      </c>
      <c r="G268" s="2">
        <v>5.65</v>
      </c>
      <c r="H268" s="2">
        <f t="shared" ref="H268" si="269">(G268-G267)/G267</f>
        <v>8.9285714285715564E-3</v>
      </c>
      <c r="I268" s="2">
        <v>140.77626000000001</v>
      </c>
      <c r="J268" s="2">
        <f t="shared" si="266"/>
        <v>1.0752682459042765E-2</v>
      </c>
    </row>
    <row r="269" spans="2:10" x14ac:dyDescent="0.3">
      <c r="B269" s="29">
        <v>43979</v>
      </c>
      <c r="C269" s="2">
        <v>1339.5589600000001</v>
      </c>
      <c r="D269" s="2">
        <f t="shared" si="264"/>
        <v>1.8470288083443274E-2</v>
      </c>
      <c r="E269" s="2">
        <v>32.700001</v>
      </c>
      <c r="F269" s="2">
        <f t="shared" si="264"/>
        <v>-1.5266870229007537E-3</v>
      </c>
      <c r="G269" s="2">
        <v>5.8</v>
      </c>
      <c r="H269" s="2">
        <f t="shared" ref="H269" si="270">(G269-G268)/G268</f>
        <v>2.6548672566371584E-2</v>
      </c>
      <c r="I269" s="2">
        <v>142.42364499999999</v>
      </c>
      <c r="J269" s="2">
        <f t="shared" si="266"/>
        <v>1.1702150632500009E-2</v>
      </c>
    </row>
    <row r="270" spans="2:10" x14ac:dyDescent="0.3">
      <c r="B270" s="29">
        <v>43980</v>
      </c>
      <c r="C270" s="2">
        <v>1332.416504</v>
      </c>
      <c r="D270" s="2">
        <f t="shared" si="264"/>
        <v>-5.3319459712322312E-3</v>
      </c>
      <c r="E270" s="2">
        <v>33.049999</v>
      </c>
      <c r="F270" s="2">
        <f t="shared" si="264"/>
        <v>1.0703302424975442E-2</v>
      </c>
      <c r="G270" s="2">
        <v>6.55</v>
      </c>
      <c r="H270" s="2">
        <f t="shared" ref="H270" si="271">(G270-G269)/G269</f>
        <v>0.12931034482758622</v>
      </c>
      <c r="I270" s="2">
        <v>148.114609</v>
      </c>
      <c r="J270" s="2">
        <f t="shared" si="266"/>
        <v>3.9957999951482831E-2</v>
      </c>
    </row>
    <row r="271" spans="2:10" x14ac:dyDescent="0.3">
      <c r="B271" s="29">
        <v>43983</v>
      </c>
      <c r="C271" s="2">
        <v>1383.3240969999999</v>
      </c>
      <c r="D271" s="2">
        <f t="shared" si="264"/>
        <v>3.8206966700856708E-2</v>
      </c>
      <c r="E271" s="2">
        <v>33.799999</v>
      </c>
      <c r="F271" s="2">
        <f t="shared" si="264"/>
        <v>2.2692890247893806E-2</v>
      </c>
      <c r="G271" s="2">
        <v>6.55</v>
      </c>
      <c r="H271" s="2">
        <f t="shared" ref="H271" si="272">(G271-G270)/G270</f>
        <v>0</v>
      </c>
      <c r="I271" s="2">
        <v>150.26118500000001</v>
      </c>
      <c r="J271" s="2">
        <f t="shared" si="266"/>
        <v>1.449266898446196E-2</v>
      </c>
    </row>
    <row r="272" spans="2:10" x14ac:dyDescent="0.3">
      <c r="B272" s="29">
        <v>43984</v>
      </c>
      <c r="C272" s="2">
        <v>1397.290283</v>
      </c>
      <c r="D272" s="2">
        <f t="shared" si="264"/>
        <v>1.0096105482647505E-2</v>
      </c>
      <c r="E272" s="2">
        <v>35.450001</v>
      </c>
      <c r="F272" s="2">
        <f t="shared" si="264"/>
        <v>4.8816628663213887E-2</v>
      </c>
      <c r="G272" s="2">
        <v>7.7</v>
      </c>
      <c r="H272" s="2">
        <f t="shared" ref="H272" si="273">(G272-G271)/G271</f>
        <v>0.17557251908396954</v>
      </c>
      <c r="I272" s="2">
        <v>149.712051</v>
      </c>
      <c r="J272" s="2">
        <f t="shared" si="266"/>
        <v>-3.6545299439772771E-3</v>
      </c>
    </row>
    <row r="273" spans="2:10" x14ac:dyDescent="0.3">
      <c r="B273" s="29">
        <v>43985</v>
      </c>
      <c r="C273" s="2">
        <v>1402.7042240000001</v>
      </c>
      <c r="D273" s="2">
        <f t="shared" si="264"/>
        <v>3.8746000497306989E-3</v>
      </c>
      <c r="E273" s="2">
        <v>37.200001</v>
      </c>
      <c r="F273" s="2">
        <f t="shared" si="264"/>
        <v>4.9365301851472441E-2</v>
      </c>
      <c r="G273" s="2">
        <v>8.1</v>
      </c>
      <c r="H273" s="2">
        <f t="shared" ref="H273" si="274">(G273-G272)/G272</f>
        <v>5.1948051948051875E-2</v>
      </c>
      <c r="I273" s="2">
        <v>150.41095000000001</v>
      </c>
      <c r="J273" s="2">
        <f t="shared" si="266"/>
        <v>4.6682881927788931E-3</v>
      </c>
    </row>
    <row r="274" spans="2:10" x14ac:dyDescent="0.3">
      <c r="B274" s="29">
        <v>43986</v>
      </c>
      <c r="C274" s="2">
        <v>1437.415894</v>
      </c>
      <c r="D274" s="2">
        <f t="shared" si="264"/>
        <v>2.4746250425492347E-2</v>
      </c>
      <c r="E274" s="2">
        <v>39.049999</v>
      </c>
      <c r="F274" s="2">
        <f t="shared" si="264"/>
        <v>4.9731127695399772E-2</v>
      </c>
      <c r="G274" s="2">
        <v>8.6</v>
      </c>
      <c r="H274" s="2">
        <f t="shared" ref="H274" si="275">(G274-G273)/G273</f>
        <v>6.1728395061728399E-2</v>
      </c>
      <c r="I274" s="2">
        <v>147.76516699999999</v>
      </c>
      <c r="J274" s="2">
        <f t="shared" si="266"/>
        <v>-1.7590361605986947E-2</v>
      </c>
    </row>
    <row r="275" spans="2:10" x14ac:dyDescent="0.3">
      <c r="B275" s="29">
        <v>43987</v>
      </c>
      <c r="C275" s="2">
        <v>1439.1445309999999</v>
      </c>
      <c r="D275" s="2">
        <f t="shared" si="264"/>
        <v>1.2026004493310097E-3</v>
      </c>
      <c r="E275" s="2">
        <v>42.950001</v>
      </c>
      <c r="F275" s="2">
        <f t="shared" si="264"/>
        <v>9.9872012800819809E-2</v>
      </c>
      <c r="G275" s="2">
        <v>10.5</v>
      </c>
      <c r="H275" s="2">
        <f t="shared" ref="H275" si="276">(G275-G274)/G274</f>
        <v>0.22093023255813959</v>
      </c>
      <c r="I275" s="2">
        <v>152.20808400000001</v>
      </c>
      <c r="J275" s="2">
        <f t="shared" si="266"/>
        <v>3.0067417715570428E-2</v>
      </c>
    </row>
    <row r="276" spans="2:10" x14ac:dyDescent="0.3">
      <c r="B276" s="29">
        <v>43990</v>
      </c>
      <c r="C276" s="2">
        <v>1428.044067</v>
      </c>
      <c r="D276" s="2">
        <f t="shared" si="264"/>
        <v>-7.7132378026594992E-3</v>
      </c>
      <c r="E276" s="2">
        <v>47.200001</v>
      </c>
      <c r="F276" s="2">
        <f t="shared" si="264"/>
        <v>9.8952267777595623E-2</v>
      </c>
      <c r="G276" s="2">
        <v>12</v>
      </c>
      <c r="H276" s="2">
        <f t="shared" ref="H276" si="277">(G276-G275)/G275</f>
        <v>0.14285714285714285</v>
      </c>
      <c r="I276" s="2">
        <v>152.40777600000001</v>
      </c>
      <c r="J276" s="2">
        <f t="shared" si="266"/>
        <v>1.3119671094473462E-3</v>
      </c>
    </row>
    <row r="277" spans="2:10" x14ac:dyDescent="0.3">
      <c r="B277" s="29">
        <v>43991</v>
      </c>
      <c r="C277" s="2">
        <v>1398.6096190000001</v>
      </c>
      <c r="D277" s="2">
        <f t="shared" si="264"/>
        <v>-2.0611722481250275E-2</v>
      </c>
      <c r="E277" s="2">
        <v>51.900002000000001</v>
      </c>
      <c r="F277" s="2">
        <f t="shared" si="264"/>
        <v>9.9576290263214198E-2</v>
      </c>
      <c r="G277" s="2">
        <v>10.050000000000001</v>
      </c>
      <c r="H277" s="2">
        <f t="shared" ref="H277" si="278">(G277-G276)/G276</f>
        <v>-0.16249999999999995</v>
      </c>
      <c r="I277" s="2">
        <v>151.658951</v>
      </c>
      <c r="J277" s="2">
        <f t="shared" si="266"/>
        <v>-4.9132991744463925E-3</v>
      </c>
    </row>
    <row r="278" spans="2:10" x14ac:dyDescent="0.3">
      <c r="B278" s="29">
        <v>43992</v>
      </c>
      <c r="C278" s="2">
        <v>1430.455322</v>
      </c>
      <c r="D278" s="2">
        <f t="shared" si="264"/>
        <v>2.2769543815070785E-2</v>
      </c>
      <c r="E278" s="2">
        <v>54.299999</v>
      </c>
      <c r="F278" s="2">
        <f t="shared" si="264"/>
        <v>4.6242714981012893E-2</v>
      </c>
      <c r="G278" s="2">
        <v>10.85</v>
      </c>
      <c r="H278" s="2">
        <f t="shared" ref="H278" si="279">(G278-G277)/G277</f>
        <v>7.9601990049751131E-2</v>
      </c>
      <c r="I278" s="2">
        <v>151.609039</v>
      </c>
      <c r="J278" s="2">
        <f t="shared" si="266"/>
        <v>-3.2910685238754007E-4</v>
      </c>
    </row>
    <row r="279" spans="2:10" x14ac:dyDescent="0.3">
      <c r="B279" s="29">
        <v>43993</v>
      </c>
      <c r="C279" s="2">
        <v>1399.1102289999999</v>
      </c>
      <c r="D279" s="2">
        <f t="shared" si="264"/>
        <v>-2.1912668307720925E-2</v>
      </c>
      <c r="E279" s="2">
        <v>51.599997999999999</v>
      </c>
      <c r="F279" s="2">
        <f t="shared" si="264"/>
        <v>-4.9723776238006938E-2</v>
      </c>
      <c r="G279" s="2">
        <v>9.4</v>
      </c>
      <c r="H279" s="2">
        <f t="shared" ref="H279" si="280">(G279-G278)/G278</f>
        <v>-0.13364055299539165</v>
      </c>
      <c r="I279" s="2">
        <v>151.55914300000001</v>
      </c>
      <c r="J279" s="2">
        <f t="shared" si="266"/>
        <v>-3.2910966476075166E-4</v>
      </c>
    </row>
    <row r="280" spans="2:10" x14ac:dyDescent="0.3">
      <c r="B280" s="29">
        <v>43994</v>
      </c>
      <c r="C280" s="2">
        <v>1445.604736</v>
      </c>
      <c r="D280" s="2">
        <f t="shared" si="264"/>
        <v>3.3231482435255727E-2</v>
      </c>
      <c r="E280" s="2">
        <v>49.049999</v>
      </c>
      <c r="F280" s="2">
        <f t="shared" si="264"/>
        <v>-4.9418587186766942E-2</v>
      </c>
      <c r="G280" s="2">
        <v>10.15</v>
      </c>
      <c r="H280" s="2">
        <f t="shared" ref="H280" si="281">(G280-G279)/G279</f>
        <v>7.9787234042553182E-2</v>
      </c>
      <c r="I280" s="2">
        <v>152.058334</v>
      </c>
      <c r="J280" s="2">
        <f t="shared" si="266"/>
        <v>3.2937042933793583E-3</v>
      </c>
    </row>
    <row r="281" spans="2:10" x14ac:dyDescent="0.3">
      <c r="B281" s="29">
        <v>43997</v>
      </c>
      <c r="C281" s="2">
        <v>1469.033813</v>
      </c>
      <c r="D281" s="2">
        <f t="shared" si="264"/>
        <v>1.6207111402269235E-2</v>
      </c>
      <c r="E281" s="2">
        <v>50.450001</v>
      </c>
      <c r="F281" s="2">
        <f t="shared" si="264"/>
        <v>2.8542345128284317E-2</v>
      </c>
      <c r="G281" s="2">
        <v>10.15</v>
      </c>
      <c r="H281" s="2">
        <f t="shared" ref="H281" si="282">(G281-G280)/G280</f>
        <v>0</v>
      </c>
      <c r="I281" s="2">
        <v>149.01316800000001</v>
      </c>
      <c r="J281" s="2">
        <f t="shared" si="266"/>
        <v>-2.0026301222003356E-2</v>
      </c>
    </row>
    <row r="282" spans="2:10" x14ac:dyDescent="0.3">
      <c r="B282" s="29">
        <v>43998</v>
      </c>
      <c r="C282" s="2">
        <v>1471.8999020000001</v>
      </c>
      <c r="D282" s="2">
        <f t="shared" si="264"/>
        <v>1.951002743869519E-3</v>
      </c>
      <c r="E282" s="2">
        <v>48.299999</v>
      </c>
      <c r="F282" s="2">
        <f t="shared" si="264"/>
        <v>-4.2616490731090383E-2</v>
      </c>
      <c r="G282" s="2">
        <v>9.75</v>
      </c>
      <c r="H282" s="2">
        <f t="shared" ref="H282" si="283">(G282-G281)/G281</f>
        <v>-3.9408866995073927E-2</v>
      </c>
      <c r="I282" s="2">
        <v>145.968018</v>
      </c>
      <c r="J282" s="2">
        <f t="shared" si="266"/>
        <v>-2.0435442322788593E-2</v>
      </c>
    </row>
    <row r="283" spans="2:10" x14ac:dyDescent="0.3">
      <c r="B283" s="29">
        <v>43999</v>
      </c>
      <c r="C283" s="2">
        <v>1469.7617190000001</v>
      </c>
      <c r="D283" s="2">
        <f t="shared" si="264"/>
        <v>-1.4526687562752662E-3</v>
      </c>
      <c r="E283" s="2">
        <v>47.349997999999999</v>
      </c>
      <c r="F283" s="2">
        <f t="shared" si="264"/>
        <v>-1.9668758171195826E-2</v>
      </c>
      <c r="G283" s="2">
        <v>9.85</v>
      </c>
      <c r="H283" s="2">
        <f t="shared" ref="H283" si="284">(G283-G282)/G282</f>
        <v>1.025641025641022E-2</v>
      </c>
      <c r="I283" s="2">
        <v>146.916504</v>
      </c>
      <c r="J283" s="2">
        <f t="shared" si="266"/>
        <v>6.4979028488281769E-3</v>
      </c>
    </row>
    <row r="284" spans="2:10" x14ac:dyDescent="0.3">
      <c r="B284" s="29">
        <v>44000</v>
      </c>
      <c r="C284" s="2">
        <v>1506.656982</v>
      </c>
      <c r="D284" s="2">
        <f t="shared" si="264"/>
        <v>2.5102887442940595E-2</v>
      </c>
      <c r="E284" s="2">
        <v>49.700001</v>
      </c>
      <c r="F284" s="2">
        <f t="shared" si="264"/>
        <v>4.9630477281118385E-2</v>
      </c>
      <c r="G284" s="2">
        <v>9.75</v>
      </c>
      <c r="H284" s="2">
        <f t="shared" ref="H284" si="285">(G284-G283)/G283</f>
        <v>-1.0152284263959355E-2</v>
      </c>
      <c r="I284" s="2">
        <v>147.61540199999999</v>
      </c>
      <c r="J284" s="2">
        <f t="shared" si="266"/>
        <v>4.7571102018598641E-3</v>
      </c>
    </row>
    <row r="285" spans="2:10" x14ac:dyDescent="0.3">
      <c r="B285" s="29">
        <v>44001</v>
      </c>
      <c r="C285" s="2">
        <v>1600.8287350000001</v>
      </c>
      <c r="D285" s="2">
        <f t="shared" si="264"/>
        <v>6.2503777651494716E-2</v>
      </c>
      <c r="E285" s="2">
        <v>52.150002000000001</v>
      </c>
      <c r="F285" s="2">
        <f t="shared" si="264"/>
        <v>4.9295793776744597E-2</v>
      </c>
      <c r="G285" s="2">
        <v>9.15</v>
      </c>
      <c r="H285" s="2">
        <f t="shared" ref="H285" si="286">(G285-G284)/G284</f>
        <v>-6.15384615384615E-2</v>
      </c>
      <c r="I285" s="2">
        <v>152.45770300000001</v>
      </c>
      <c r="J285" s="2">
        <f t="shared" si="266"/>
        <v>3.2803494312876789E-2</v>
      </c>
    </row>
    <row r="286" spans="2:10" x14ac:dyDescent="0.3">
      <c r="B286" s="29">
        <v>44004</v>
      </c>
      <c r="C286" s="2">
        <v>1588.7729489999999</v>
      </c>
      <c r="D286" s="2">
        <f t="shared" si="264"/>
        <v>-7.5309655158083636E-3</v>
      </c>
      <c r="E286" s="2">
        <v>50.849997999999999</v>
      </c>
      <c r="F286" s="2">
        <f t="shared" si="264"/>
        <v>-2.4928167787989754E-2</v>
      </c>
      <c r="G286" s="2">
        <v>10.1</v>
      </c>
      <c r="H286" s="2">
        <f t="shared" ref="H286" si="287">(G286-G285)/G285</f>
        <v>0.10382513661202178</v>
      </c>
      <c r="I286" s="2">
        <v>154.40458699999999</v>
      </c>
      <c r="J286" s="2">
        <f t="shared" si="266"/>
        <v>1.2769994311143352E-2</v>
      </c>
    </row>
    <row r="287" spans="2:10" x14ac:dyDescent="0.3">
      <c r="B287" s="29">
        <v>44005</v>
      </c>
      <c r="C287" s="2">
        <v>1565.798706</v>
      </c>
      <c r="D287" s="2">
        <f t="shared" si="264"/>
        <v>-1.4460368937210479E-2</v>
      </c>
      <c r="E287" s="2">
        <v>49.950001</v>
      </c>
      <c r="F287" s="2">
        <f t="shared" si="264"/>
        <v>-1.7699056743325715E-2</v>
      </c>
      <c r="G287" s="2">
        <v>10.25</v>
      </c>
      <c r="H287" s="2">
        <f t="shared" ref="H287" si="288">(G287-G286)/G286</f>
        <v>1.4851485148514887E-2</v>
      </c>
      <c r="I287" s="2">
        <v>156.950546</v>
      </c>
      <c r="J287" s="2">
        <f t="shared" si="266"/>
        <v>1.6488881900898519E-2</v>
      </c>
    </row>
    <row r="288" spans="2:10" x14ac:dyDescent="0.3">
      <c r="B288" s="29">
        <v>44006</v>
      </c>
      <c r="C288" s="2">
        <v>1572.122192</v>
      </c>
      <c r="D288" s="2">
        <f t="shared" si="264"/>
        <v>4.0385050618377523E-3</v>
      </c>
      <c r="E288" s="2">
        <v>49</v>
      </c>
      <c r="F288" s="2">
        <f t="shared" si="264"/>
        <v>-1.9019038658277511E-2</v>
      </c>
      <c r="G288" s="2">
        <v>9.8000000000000007</v>
      </c>
      <c r="H288" s="2">
        <f t="shared" ref="H288" si="289">(G288-G287)/G287</f>
        <v>-4.3902439024390172E-2</v>
      </c>
      <c r="I288" s="2">
        <v>154.55435199999999</v>
      </c>
      <c r="J288" s="2">
        <f t="shared" si="266"/>
        <v>-1.5267191233600477E-2</v>
      </c>
    </row>
    <row r="289" spans="2:10" x14ac:dyDescent="0.3">
      <c r="B289" s="29">
        <v>44007</v>
      </c>
      <c r="C289" s="2">
        <v>1563.06897</v>
      </c>
      <c r="D289" s="2">
        <f t="shared" si="264"/>
        <v>-5.7585994562437959E-3</v>
      </c>
      <c r="E289" s="2">
        <v>47.849997999999999</v>
      </c>
      <c r="F289" s="2">
        <f t="shared" si="264"/>
        <v>-2.3469428571428586E-2</v>
      </c>
      <c r="G289" s="2">
        <v>9.85</v>
      </c>
      <c r="H289" s="2">
        <f t="shared" ref="H289" si="290">(G289-G288)/G288</f>
        <v>5.1020408163264218E-3</v>
      </c>
      <c r="I289" s="2">
        <v>161.393494</v>
      </c>
      <c r="J289" s="2">
        <f t="shared" si="266"/>
        <v>4.4250724172425829E-2</v>
      </c>
    </row>
    <row r="290" spans="2:10" x14ac:dyDescent="0.3">
      <c r="B290" s="29">
        <v>44008</v>
      </c>
      <c r="C290" s="2">
        <v>1584.678467</v>
      </c>
      <c r="D290" s="2">
        <f t="shared" si="264"/>
        <v>1.3825043817484214E-2</v>
      </c>
      <c r="E290" s="2">
        <v>48.599997999999999</v>
      </c>
      <c r="F290" s="2">
        <f t="shared" si="264"/>
        <v>1.5673981846352429E-2</v>
      </c>
      <c r="G290" s="2">
        <v>10.4</v>
      </c>
      <c r="H290" s="2">
        <f t="shared" ref="H290" si="291">(G290-G289)/G289</f>
        <v>5.5837563451776727E-2</v>
      </c>
      <c r="I290" s="2">
        <v>161.89269999999999</v>
      </c>
      <c r="J290" s="2">
        <f t="shared" si="266"/>
        <v>3.0930986598504814E-3</v>
      </c>
    </row>
    <row r="291" spans="2:10" x14ac:dyDescent="0.3">
      <c r="B291" s="29">
        <v>44011</v>
      </c>
      <c r="C291" s="2">
        <v>1567.845947</v>
      </c>
      <c r="D291" s="2">
        <f t="shared" si="264"/>
        <v>-1.062204122194331E-2</v>
      </c>
      <c r="E291" s="2">
        <v>47.049999</v>
      </c>
      <c r="F291" s="2">
        <f t="shared" si="264"/>
        <v>-3.1892984851563159E-2</v>
      </c>
      <c r="G291" s="2">
        <v>11.1</v>
      </c>
      <c r="H291" s="2">
        <f t="shared" ref="H291" si="292">(G291-G290)/G290</f>
        <v>6.7307692307692235E-2</v>
      </c>
      <c r="I291" s="2">
        <v>159.49650600000001</v>
      </c>
      <c r="J291" s="2">
        <f t="shared" si="266"/>
        <v>-1.4801124448477171E-2</v>
      </c>
    </row>
    <row r="292" spans="2:10" x14ac:dyDescent="0.3">
      <c r="B292" s="29">
        <v>44012</v>
      </c>
      <c r="C292" s="2">
        <v>1550.512939</v>
      </c>
      <c r="D292" s="2">
        <f t="shared" si="264"/>
        <v>-1.1055300447831602E-2</v>
      </c>
      <c r="E292" s="2">
        <v>47.900002000000001</v>
      </c>
      <c r="F292" s="2">
        <f t="shared" si="264"/>
        <v>1.8065951499807702E-2</v>
      </c>
      <c r="G292" s="2">
        <v>10.6</v>
      </c>
      <c r="H292" s="2">
        <f t="shared" ref="H292" si="293">(G292-G291)/G291</f>
        <v>-4.504504504504505E-2</v>
      </c>
      <c r="I292" s="2">
        <v>156.00206</v>
      </c>
      <c r="J292" s="2">
        <f t="shared" si="266"/>
        <v>-2.1909232293778339E-2</v>
      </c>
    </row>
    <row r="293" spans="2:10" x14ac:dyDescent="0.3">
      <c r="B293" s="29">
        <v>44013</v>
      </c>
      <c r="C293" s="2">
        <v>1580.99353</v>
      </c>
      <c r="D293" s="2">
        <f t="shared" si="264"/>
        <v>1.9658391899430645E-2</v>
      </c>
      <c r="E293" s="2">
        <v>49.150002000000001</v>
      </c>
      <c r="F293" s="2">
        <f t="shared" si="264"/>
        <v>2.6096032313318068E-2</v>
      </c>
      <c r="G293" s="2">
        <v>10.15</v>
      </c>
      <c r="H293" s="2">
        <f t="shared" ref="H293" si="294">(G293-G292)/G292</f>
        <v>-4.245283018867918E-2</v>
      </c>
      <c r="I293" s="2">
        <v>157.39982599999999</v>
      </c>
      <c r="J293" s="2">
        <f t="shared" si="266"/>
        <v>8.95992014464418E-3</v>
      </c>
    </row>
    <row r="294" spans="2:10" x14ac:dyDescent="0.3">
      <c r="B294" s="29">
        <v>44014</v>
      </c>
      <c r="C294" s="2">
        <v>1608.2110600000001</v>
      </c>
      <c r="D294" s="2">
        <f t="shared" si="264"/>
        <v>1.7215459445934687E-2</v>
      </c>
      <c r="E294" s="2">
        <v>48.950001</v>
      </c>
      <c r="F294" s="2">
        <f t="shared" si="264"/>
        <v>-4.0691961721588598E-3</v>
      </c>
      <c r="G294" s="2">
        <v>10.050000000000001</v>
      </c>
      <c r="H294" s="2">
        <f t="shared" ref="H294" si="295">(G294-G293)/G293</f>
        <v>-9.8522167487684383E-3</v>
      </c>
      <c r="I294" s="2">
        <v>157.94897499999999</v>
      </c>
      <c r="J294" s="2">
        <f t="shared" si="266"/>
        <v>3.4888793333227694E-3</v>
      </c>
    </row>
    <row r="295" spans="2:10" x14ac:dyDescent="0.3">
      <c r="B295" s="29">
        <v>44015</v>
      </c>
      <c r="C295" s="2">
        <v>1633.3798830000001</v>
      </c>
      <c r="D295" s="2">
        <f t="shared" si="264"/>
        <v>1.5650198923516899E-2</v>
      </c>
      <c r="E295" s="2">
        <v>47.700001</v>
      </c>
      <c r="F295" s="2">
        <f t="shared" si="264"/>
        <v>-2.553626096963716E-2</v>
      </c>
      <c r="G295" s="2">
        <v>10</v>
      </c>
      <c r="H295" s="2">
        <f t="shared" ref="H295" si="296">(G295-G294)/G294</f>
        <v>-4.9751243781095229E-3</v>
      </c>
      <c r="I295" s="2">
        <v>159.746094</v>
      </c>
      <c r="J295" s="2">
        <f t="shared" si="266"/>
        <v>1.1377845281996982E-2</v>
      </c>
    </row>
    <row r="296" spans="2:10" x14ac:dyDescent="0.3">
      <c r="B296" s="29">
        <v>44018</v>
      </c>
      <c r="C296" s="2">
        <v>1691.757568</v>
      </c>
      <c r="D296" s="2">
        <f t="shared" si="264"/>
        <v>3.5740421201208052E-2</v>
      </c>
      <c r="E296" s="2">
        <v>47.049999</v>
      </c>
      <c r="F296" s="2">
        <f t="shared" si="264"/>
        <v>-1.3626876024593807E-2</v>
      </c>
      <c r="G296" s="2">
        <v>9.8000000000000007</v>
      </c>
      <c r="H296" s="2">
        <f t="shared" ref="H296" si="297">(G296-G295)/G295</f>
        <v>-1.9999999999999928E-2</v>
      </c>
      <c r="I296" s="2">
        <v>163.939438</v>
      </c>
      <c r="J296" s="2">
        <f t="shared" si="266"/>
        <v>2.6250056542853537E-2</v>
      </c>
    </row>
    <row r="297" spans="2:10" x14ac:dyDescent="0.3">
      <c r="B297" s="29">
        <v>44019</v>
      </c>
      <c r="C297" s="2">
        <v>1665.857544</v>
      </c>
      <c r="D297" s="2">
        <f t="shared" si="264"/>
        <v>-1.5309536360235765E-2</v>
      </c>
      <c r="E297" s="2">
        <v>47</v>
      </c>
      <c r="F297" s="2">
        <f t="shared" si="264"/>
        <v>-1.0626780247115347E-3</v>
      </c>
      <c r="G297" s="2">
        <v>9.5500000000000007</v>
      </c>
      <c r="H297" s="2">
        <f t="shared" ref="H297" si="298">(G297-G296)/G296</f>
        <v>-2.551020408163265E-2</v>
      </c>
      <c r="I297" s="2">
        <v>167.883163</v>
      </c>
      <c r="J297" s="2">
        <f t="shared" si="266"/>
        <v>2.4055987065174644E-2</v>
      </c>
    </row>
    <row r="298" spans="2:10" x14ac:dyDescent="0.3">
      <c r="B298" s="29">
        <v>44020</v>
      </c>
      <c r="C298" s="2">
        <v>1642.607178</v>
      </c>
      <c r="D298" s="2">
        <f t="shared" si="264"/>
        <v>-1.3956995352779089E-2</v>
      </c>
      <c r="E298" s="2">
        <v>49.349997999999999</v>
      </c>
      <c r="F298" s="2">
        <f t="shared" si="264"/>
        <v>4.9999957446808498E-2</v>
      </c>
      <c r="G298" s="2">
        <v>9.3000000000000007</v>
      </c>
      <c r="H298" s="2">
        <f t="shared" ref="H298" si="299">(G298-G297)/G297</f>
        <v>-2.6178010471204185E-2</v>
      </c>
      <c r="I298" s="2">
        <v>162.74134799999999</v>
      </c>
      <c r="J298" s="2">
        <f t="shared" si="266"/>
        <v>-3.0627341706684477E-2</v>
      </c>
    </row>
    <row r="299" spans="2:10" x14ac:dyDescent="0.3">
      <c r="B299" s="29">
        <v>44021</v>
      </c>
      <c r="C299" s="2">
        <v>1666.588501</v>
      </c>
      <c r="D299" s="2">
        <f t="shared" si="264"/>
        <v>1.45995484015838E-2</v>
      </c>
      <c r="E299" s="2">
        <v>51.799999</v>
      </c>
      <c r="F299" s="2">
        <f t="shared" si="264"/>
        <v>4.964541234631864E-2</v>
      </c>
      <c r="G299" s="2">
        <v>9.35</v>
      </c>
      <c r="H299" s="2">
        <f t="shared" ref="H299" si="300">(G299-G298)/G298</f>
        <v>5.3763440860213904E-3</v>
      </c>
      <c r="I299" s="2">
        <v>162.49176</v>
      </c>
      <c r="J299" s="2">
        <f t="shared" si="266"/>
        <v>-1.5336483510016681E-3</v>
      </c>
    </row>
    <row r="300" spans="2:10" x14ac:dyDescent="0.3">
      <c r="B300" s="29">
        <v>44022</v>
      </c>
      <c r="C300" s="2">
        <v>1715.7387699999999</v>
      </c>
      <c r="D300" s="2">
        <f t="shared" si="264"/>
        <v>2.9491544535743788E-2</v>
      </c>
      <c r="E300" s="2">
        <v>54.349997999999999</v>
      </c>
      <c r="F300" s="2">
        <f t="shared" si="264"/>
        <v>4.9227780873123177E-2</v>
      </c>
      <c r="G300" s="2">
        <v>9.75</v>
      </c>
      <c r="H300" s="2">
        <f t="shared" ref="H300" si="301">(G300-G299)/G299</f>
        <v>4.2780748663101643E-2</v>
      </c>
      <c r="I300" s="2">
        <v>159.44657900000001</v>
      </c>
      <c r="J300" s="2">
        <f t="shared" si="266"/>
        <v>-1.8740525673424827E-2</v>
      </c>
    </row>
    <row r="301" spans="2:10" x14ac:dyDescent="0.3">
      <c r="B301" s="29">
        <v>44025</v>
      </c>
      <c r="C301" s="2">
        <v>1767.766846</v>
      </c>
      <c r="D301" s="2">
        <f t="shared" si="264"/>
        <v>3.0324007890781681E-2</v>
      </c>
      <c r="E301" s="2">
        <v>57.049999</v>
      </c>
      <c r="F301" s="2">
        <f t="shared" si="264"/>
        <v>4.9678033106827349E-2</v>
      </c>
      <c r="G301" s="2">
        <v>9.75</v>
      </c>
      <c r="H301" s="2">
        <f t="shared" ref="H301" si="302">(G301-G300)/G300</f>
        <v>0</v>
      </c>
      <c r="I301" s="2">
        <v>155.80238299999999</v>
      </c>
      <c r="J301" s="2">
        <f t="shared" si="266"/>
        <v>-2.2855278694941594E-2</v>
      </c>
    </row>
    <row r="302" spans="2:10" x14ac:dyDescent="0.3">
      <c r="B302" s="29">
        <v>44026</v>
      </c>
      <c r="C302" s="2">
        <v>1751.32251</v>
      </c>
      <c r="D302" s="2">
        <f t="shared" si="264"/>
        <v>-9.3023217610451892E-3</v>
      </c>
      <c r="E302" s="2">
        <v>59.900002000000001</v>
      </c>
      <c r="F302" s="2">
        <f t="shared" si="264"/>
        <v>4.9956232251643001E-2</v>
      </c>
      <c r="G302" s="2">
        <v>9.35</v>
      </c>
      <c r="H302" s="2">
        <f t="shared" ref="H302" si="303">(G302-G301)/G301</f>
        <v>-4.102564102564106E-2</v>
      </c>
      <c r="I302" s="2">
        <v>149.51239000000001</v>
      </c>
      <c r="J302" s="2">
        <f t="shared" si="266"/>
        <v>-4.0371609720500752E-2</v>
      </c>
    </row>
    <row r="303" spans="2:10" x14ac:dyDescent="0.3">
      <c r="B303" s="29">
        <v>44027</v>
      </c>
      <c r="C303" s="2">
        <v>1684.63147</v>
      </c>
      <c r="D303" s="2">
        <f t="shared" si="264"/>
        <v>-3.808038760376576E-2</v>
      </c>
      <c r="E303" s="2">
        <v>62.200001</v>
      </c>
      <c r="F303" s="2">
        <f t="shared" si="264"/>
        <v>3.8397310904931183E-2</v>
      </c>
      <c r="G303" s="2">
        <v>8.65</v>
      </c>
      <c r="H303" s="2">
        <f t="shared" ref="H303" si="304">(G303-G302)/G302</f>
        <v>-7.4866310160427732E-2</v>
      </c>
      <c r="I303" s="2">
        <v>147.51556400000001</v>
      </c>
      <c r="J303" s="2">
        <f t="shared" si="266"/>
        <v>-1.3355588791002529E-2</v>
      </c>
    </row>
    <row r="304" spans="2:10" x14ac:dyDescent="0.3">
      <c r="B304" s="29">
        <v>44028</v>
      </c>
      <c r="C304" s="2">
        <v>1684.083496</v>
      </c>
      <c r="D304" s="2">
        <f t="shared" si="264"/>
        <v>-3.2527826397548386E-4</v>
      </c>
      <c r="E304" s="2">
        <v>59.099997999999999</v>
      </c>
      <c r="F304" s="2">
        <f t="shared" si="264"/>
        <v>-4.9839275726056675E-2</v>
      </c>
      <c r="G304" s="2">
        <v>7.85</v>
      </c>
      <c r="H304" s="2">
        <f t="shared" ref="H304" si="305">(G304-G303)/G303</f>
        <v>-9.2485549132948056E-2</v>
      </c>
      <c r="I304" s="2">
        <v>148.663712</v>
      </c>
      <c r="J304" s="2">
        <f t="shared" si="266"/>
        <v>7.7832329610995612E-3</v>
      </c>
    </row>
    <row r="305" spans="2:10" x14ac:dyDescent="0.3">
      <c r="B305" s="29">
        <v>44029</v>
      </c>
      <c r="C305" s="2">
        <v>1746.480591</v>
      </c>
      <c r="D305" s="2">
        <f t="shared" si="264"/>
        <v>3.7051069705394249E-2</v>
      </c>
      <c r="E305" s="2">
        <v>56.150002000000001</v>
      </c>
      <c r="F305" s="2">
        <f t="shared" si="264"/>
        <v>-4.9915331638420678E-2</v>
      </c>
      <c r="G305" s="2">
        <v>8.9</v>
      </c>
      <c r="H305" s="2">
        <f t="shared" ref="H305" si="306">(G305-G304)/G304</f>
        <v>0.1337579617834396</v>
      </c>
      <c r="I305" s="2">
        <v>151.35943599999999</v>
      </c>
      <c r="J305" s="2">
        <f t="shared" si="266"/>
        <v>1.8133033029607011E-2</v>
      </c>
    </row>
    <row r="306" spans="2:10" x14ac:dyDescent="0.3">
      <c r="B306" s="29">
        <v>44032</v>
      </c>
      <c r="C306" s="2">
        <v>1753.971802</v>
      </c>
      <c r="D306" s="2">
        <f t="shared" si="264"/>
        <v>4.2893182086327702E-3</v>
      </c>
      <c r="E306" s="2">
        <v>58.950001</v>
      </c>
      <c r="F306" s="2">
        <f t="shared" si="264"/>
        <v>4.9866409621855394E-2</v>
      </c>
      <c r="G306" s="2">
        <v>9.1</v>
      </c>
      <c r="H306" s="2">
        <f t="shared" ref="H306" si="307">(G306-G305)/G305</f>
        <v>2.247191011235947E-2</v>
      </c>
      <c r="I306" s="2">
        <v>160.445007</v>
      </c>
      <c r="J306" s="2">
        <f t="shared" si="266"/>
        <v>6.0026459136647524E-2</v>
      </c>
    </row>
    <row r="307" spans="2:10" x14ac:dyDescent="0.3">
      <c r="B307" s="29">
        <v>44033</v>
      </c>
      <c r="C307" s="2">
        <v>1801.1579589999999</v>
      </c>
      <c r="D307" s="2">
        <f t="shared" si="264"/>
        <v>2.6902460430774853E-2</v>
      </c>
      <c r="E307" s="2">
        <v>56.849997999999999</v>
      </c>
      <c r="F307" s="2">
        <f t="shared" si="264"/>
        <v>-3.5623459955496879E-2</v>
      </c>
      <c r="G307" s="2">
        <v>8.3000000000000007</v>
      </c>
      <c r="H307" s="2">
        <f t="shared" ref="H307" si="308">(G307-G306)/G306</f>
        <v>-8.7912087912087794E-2</v>
      </c>
      <c r="I307" s="2">
        <v>167.03453099999999</v>
      </c>
      <c r="J307" s="2">
        <f t="shared" si="266"/>
        <v>4.1070296441197342E-2</v>
      </c>
    </row>
    <row r="308" spans="2:10" x14ac:dyDescent="0.3">
      <c r="B308" s="29">
        <v>44034</v>
      </c>
      <c r="C308" s="2">
        <v>1830.8035890000001</v>
      </c>
      <c r="D308" s="2">
        <f t="shared" si="264"/>
        <v>1.6459206063447883E-2</v>
      </c>
      <c r="E308" s="2">
        <v>56.099997999999999</v>
      </c>
      <c r="F308" s="2">
        <f t="shared" si="264"/>
        <v>-1.3192612601323223E-2</v>
      </c>
      <c r="G308" s="2">
        <v>8.5500000000000007</v>
      </c>
      <c r="H308" s="2">
        <f t="shared" ref="H308" si="309">(G308-G307)/G307</f>
        <v>3.012048192771084E-2</v>
      </c>
      <c r="I308" s="2">
        <v>169.13119499999999</v>
      </c>
      <c r="J308" s="2">
        <f t="shared" si="266"/>
        <v>1.2552278785995479E-2</v>
      </c>
    </row>
    <row r="309" spans="2:10" x14ac:dyDescent="0.3">
      <c r="B309" s="29">
        <v>44035</v>
      </c>
      <c r="C309" s="2">
        <v>1879.9539789999999</v>
      </c>
      <c r="D309" s="2">
        <f t="shared" si="264"/>
        <v>2.6846347852554808E-2</v>
      </c>
      <c r="E309" s="2">
        <v>56.299999</v>
      </c>
      <c r="F309" s="2">
        <f t="shared" si="264"/>
        <v>3.5650803410010872E-3</v>
      </c>
      <c r="G309" s="2">
        <v>8.6</v>
      </c>
      <c r="H309" s="2">
        <f t="shared" ref="H309" si="310">(G309-G308)/G308</f>
        <v>5.8479532163741438E-3</v>
      </c>
      <c r="I309" s="2">
        <v>169.68031300000001</v>
      </c>
      <c r="J309" s="2">
        <f t="shared" si="266"/>
        <v>3.2466985170891824E-3</v>
      </c>
    </row>
    <row r="310" spans="2:10" x14ac:dyDescent="0.3">
      <c r="B310" s="29">
        <v>44036</v>
      </c>
      <c r="C310" s="2">
        <v>1960.668091</v>
      </c>
      <c r="D310" s="2">
        <f t="shared" si="264"/>
        <v>4.2934089292406087E-2</v>
      </c>
      <c r="E310" s="2">
        <v>54.349997999999999</v>
      </c>
      <c r="F310" s="2">
        <f t="shared" si="264"/>
        <v>-3.463589759566426E-2</v>
      </c>
      <c r="G310" s="2">
        <v>8.4</v>
      </c>
      <c r="H310" s="2">
        <f t="shared" ref="H310" si="311">(G310-G309)/G309</f>
        <v>-2.3255813953488292E-2</v>
      </c>
      <c r="I310" s="2">
        <v>168.482224</v>
      </c>
      <c r="J310" s="2">
        <f t="shared" si="266"/>
        <v>-7.0608603839622227E-3</v>
      </c>
    </row>
    <row r="311" spans="2:10" x14ac:dyDescent="0.3">
      <c r="B311" s="29">
        <v>44039</v>
      </c>
      <c r="C311" s="2">
        <v>1969.8496090000001</v>
      </c>
      <c r="D311" s="2">
        <f t="shared" si="264"/>
        <v>4.6828517494346758E-3</v>
      </c>
      <c r="E311" s="2">
        <v>55.849997999999999</v>
      </c>
      <c r="F311" s="2">
        <f t="shared" si="264"/>
        <v>2.7598897059757023E-2</v>
      </c>
      <c r="G311" s="2">
        <v>8.0500000000000007</v>
      </c>
      <c r="H311" s="2">
        <f t="shared" ref="H311" si="312">(G311-G310)/G310</f>
        <v>-4.1666666666666623E-2</v>
      </c>
      <c r="I311" s="2">
        <v>165.68667600000001</v>
      </c>
      <c r="J311" s="2">
        <f t="shared" si="266"/>
        <v>-1.6592539756597684E-2</v>
      </c>
    </row>
    <row r="312" spans="2:10" x14ac:dyDescent="0.3">
      <c r="B312" s="29">
        <v>44040</v>
      </c>
      <c r="C312" s="2">
        <v>1989.4914550000001</v>
      </c>
      <c r="D312" s="2">
        <f t="shared" si="264"/>
        <v>9.9712414136890522E-3</v>
      </c>
      <c r="E312" s="2">
        <v>57.900002000000001</v>
      </c>
      <c r="F312" s="2">
        <f t="shared" si="264"/>
        <v>3.6705533991245647E-2</v>
      </c>
      <c r="G312" s="2">
        <v>8.0500000000000007</v>
      </c>
      <c r="H312" s="2">
        <f t="shared" ref="H312" si="313">(G312-G311)/G311</f>
        <v>0</v>
      </c>
      <c r="I312" s="2">
        <v>173.27461199999999</v>
      </c>
      <c r="J312" s="2">
        <f t="shared" si="266"/>
        <v>4.5796899202685343E-2</v>
      </c>
    </row>
    <row r="313" spans="2:10" x14ac:dyDescent="0.3">
      <c r="B313" s="29">
        <v>44041</v>
      </c>
      <c r="C313" s="2">
        <v>1915.4461670000001</v>
      </c>
      <c r="D313" s="2">
        <f t="shared" si="264"/>
        <v>-3.7218198557178533E-2</v>
      </c>
      <c r="E313" s="2">
        <v>59.75</v>
      </c>
      <c r="F313" s="2">
        <f t="shared" si="264"/>
        <v>3.1951605113934183E-2</v>
      </c>
      <c r="G313" s="2">
        <v>8.25</v>
      </c>
      <c r="H313" s="2">
        <f t="shared" ref="H313" si="314">(G313-G312)/G312</f>
        <v>2.4844720496894318E-2</v>
      </c>
      <c r="I313" s="2">
        <v>178.81579600000001</v>
      </c>
      <c r="J313" s="2">
        <f t="shared" si="266"/>
        <v>3.197920304677996E-2</v>
      </c>
    </row>
    <row r="314" spans="2:10" x14ac:dyDescent="0.3">
      <c r="B314" s="29">
        <v>44042</v>
      </c>
      <c r="C314" s="2">
        <v>1926.591919</v>
      </c>
      <c r="D314" s="2">
        <f t="shared" si="264"/>
        <v>5.8188803172978453E-3</v>
      </c>
      <c r="E314" s="2">
        <v>59.849997999999999</v>
      </c>
      <c r="F314" s="2">
        <f t="shared" si="264"/>
        <v>1.6736066945606588E-3</v>
      </c>
      <c r="G314" s="2">
        <v>8</v>
      </c>
      <c r="H314" s="2">
        <f t="shared" ref="H314" si="315">(G314-G313)/G313</f>
        <v>-3.0303030303030304E-2</v>
      </c>
      <c r="I314" s="2">
        <v>174.77221700000001</v>
      </c>
      <c r="J314" s="2">
        <f t="shared" si="266"/>
        <v>-2.261309733509222E-2</v>
      </c>
    </row>
    <row r="315" spans="2:10" x14ac:dyDescent="0.3">
      <c r="B315" s="29">
        <v>44043</v>
      </c>
      <c r="C315" s="2">
        <v>1888.450073</v>
      </c>
      <c r="D315" s="2">
        <f t="shared" si="264"/>
        <v>-1.9797573956293536E-2</v>
      </c>
      <c r="E315" s="2">
        <v>57.700001</v>
      </c>
      <c r="F315" s="2">
        <f t="shared" si="264"/>
        <v>-3.5923092261423283E-2</v>
      </c>
      <c r="G315" s="2">
        <v>8.4</v>
      </c>
      <c r="H315" s="2">
        <f t="shared" ref="H315" si="316">(G315-G314)/G314</f>
        <v>5.0000000000000044E-2</v>
      </c>
      <c r="I315" s="2">
        <v>174.971924</v>
      </c>
      <c r="J315" s="2">
        <f t="shared" si="266"/>
        <v>1.1426701762328128E-3</v>
      </c>
    </row>
    <row r="316" spans="2:10" x14ac:dyDescent="0.3">
      <c r="B316" s="29">
        <v>44046</v>
      </c>
      <c r="C316" s="2">
        <v>1835.3714600000001</v>
      </c>
      <c r="D316" s="2">
        <f t="shared" si="264"/>
        <v>-2.8106971827790497E-2</v>
      </c>
      <c r="E316" s="2">
        <v>57.450001</v>
      </c>
      <c r="F316" s="2">
        <f t="shared" si="264"/>
        <v>-4.3327555574912378E-3</v>
      </c>
      <c r="G316" s="2">
        <v>8.6999999999999993</v>
      </c>
      <c r="H316" s="2">
        <f t="shared" ref="H316" si="317">(G316-G315)/G315</f>
        <v>3.5714285714285587E-2</v>
      </c>
      <c r="I316" s="2">
        <v>171.97666899999999</v>
      </c>
      <c r="J316" s="2">
        <f t="shared" si="266"/>
        <v>-1.7118489249738227E-2</v>
      </c>
    </row>
    <row r="317" spans="2:10" x14ac:dyDescent="0.3">
      <c r="B317" s="29">
        <v>44047</v>
      </c>
      <c r="C317" s="2">
        <v>1964.7335210000001</v>
      </c>
      <c r="D317" s="2">
        <f t="shared" si="264"/>
        <v>7.0482768104065452E-2</v>
      </c>
      <c r="E317" s="2">
        <v>58.700001</v>
      </c>
      <c r="F317" s="2">
        <f t="shared" si="264"/>
        <v>2.1758050099946909E-2</v>
      </c>
      <c r="G317" s="2">
        <v>8.65</v>
      </c>
      <c r="H317" s="2">
        <f t="shared" ref="H317" si="318">(G317-G316)/G316</f>
        <v>-5.7471264367814868E-3</v>
      </c>
      <c r="I317" s="2">
        <v>181.81104999999999</v>
      </c>
      <c r="J317" s="2">
        <f t="shared" si="266"/>
        <v>5.7184390517530076E-2</v>
      </c>
    </row>
    <row r="318" spans="2:10" x14ac:dyDescent="0.3">
      <c r="B318" s="29">
        <v>44048</v>
      </c>
      <c r="C318" s="2">
        <v>1942.670654</v>
      </c>
      <c r="D318" s="2">
        <f t="shared" si="264"/>
        <v>-1.1229444993013938E-2</v>
      </c>
      <c r="E318" s="2">
        <v>60.049999</v>
      </c>
      <c r="F318" s="2">
        <f t="shared" si="264"/>
        <v>2.2998261959143739E-2</v>
      </c>
      <c r="G318" s="2">
        <v>8.3000000000000007</v>
      </c>
      <c r="H318" s="2">
        <f t="shared" ref="H318" si="319">(G318-G317)/G317</f>
        <v>-4.0462427745664699E-2</v>
      </c>
      <c r="I318" s="2">
        <v>179.315033</v>
      </c>
      <c r="J318" s="2">
        <f t="shared" si="266"/>
        <v>-1.3728632005590392E-2</v>
      </c>
    </row>
    <row r="319" spans="2:10" x14ac:dyDescent="0.3">
      <c r="B319" s="29">
        <v>44049</v>
      </c>
      <c r="C319" s="2">
        <v>1949.6594239999999</v>
      </c>
      <c r="D319" s="2">
        <f t="shared" si="264"/>
        <v>3.5975063429356416E-3</v>
      </c>
      <c r="E319" s="2">
        <v>60.099997999999999</v>
      </c>
      <c r="F319" s="2">
        <f t="shared" si="264"/>
        <v>8.3262282818688613E-4</v>
      </c>
      <c r="G319" s="2">
        <v>8.25</v>
      </c>
      <c r="H319" s="2">
        <f t="shared" ref="H319" si="320">(G319-G318)/G318</f>
        <v>-6.024096385542254E-3</v>
      </c>
      <c r="I319" s="2">
        <v>185.65493799999999</v>
      </c>
      <c r="J319" s="2">
        <f t="shared" si="266"/>
        <v>3.5356238090757219E-2</v>
      </c>
    </row>
    <row r="320" spans="2:10" x14ac:dyDescent="0.3">
      <c r="B320" s="29">
        <v>44050</v>
      </c>
      <c r="C320" s="2">
        <v>1960.9422609999999</v>
      </c>
      <c r="D320" s="2">
        <f t="shared" si="264"/>
        <v>5.7870809953318144E-3</v>
      </c>
      <c r="E320" s="2">
        <v>60.849997999999999</v>
      </c>
      <c r="F320" s="2">
        <f t="shared" si="264"/>
        <v>1.2479201746396065E-2</v>
      </c>
      <c r="G320" s="2">
        <v>8.85</v>
      </c>
      <c r="H320" s="2">
        <f t="shared" ref="H320" si="321">(G320-G319)/G319</f>
        <v>7.2727272727272682E-2</v>
      </c>
      <c r="I320" s="2">
        <v>192.59390300000001</v>
      </c>
      <c r="J320" s="2">
        <f t="shared" si="266"/>
        <v>3.7375601612061757E-2</v>
      </c>
    </row>
    <row r="321" spans="2:10" x14ac:dyDescent="0.3">
      <c r="B321" s="29">
        <v>44053</v>
      </c>
      <c r="C321" s="2">
        <v>1936.6411129999999</v>
      </c>
      <c r="D321" s="2">
        <f t="shared" si="264"/>
        <v>-1.2392587218558605E-2</v>
      </c>
      <c r="E321" s="2">
        <v>63.849997999999999</v>
      </c>
      <c r="F321" s="2">
        <f t="shared" si="264"/>
        <v>4.9301562836534522E-2</v>
      </c>
      <c r="G321" s="2">
        <v>9.1</v>
      </c>
      <c r="H321" s="2">
        <f t="shared" ref="H321" si="322">(G321-G320)/G320</f>
        <v>2.8248587570621469E-2</v>
      </c>
      <c r="I321" s="2">
        <v>195.38945000000001</v>
      </c>
      <c r="J321" s="2">
        <f t="shared" si="266"/>
        <v>1.4515241430046719E-2</v>
      </c>
    </row>
    <row r="322" spans="2:10" x14ac:dyDescent="0.3">
      <c r="B322" s="29">
        <v>44054</v>
      </c>
      <c r="C322" s="2">
        <v>1949.3854980000001</v>
      </c>
      <c r="D322" s="2">
        <f t="shared" si="264"/>
        <v>6.5806642823244624E-3</v>
      </c>
      <c r="E322" s="2">
        <v>67</v>
      </c>
      <c r="F322" s="2">
        <f t="shared" si="264"/>
        <v>4.9334410315878173E-2</v>
      </c>
      <c r="G322" s="2">
        <v>8.6999999999999993</v>
      </c>
      <c r="H322" s="2">
        <f t="shared" ref="H322" si="323">(G322-G321)/G321</f>
        <v>-4.3956043956043994E-2</v>
      </c>
      <c r="I322" s="2">
        <v>195.53921500000001</v>
      </c>
      <c r="J322" s="2">
        <f t="shared" si="266"/>
        <v>7.6649481330748478E-4</v>
      </c>
    </row>
    <row r="323" spans="2:10" x14ac:dyDescent="0.3">
      <c r="B323" s="29">
        <v>44055</v>
      </c>
      <c r="C323" s="2">
        <v>1943.7211910000001</v>
      </c>
      <c r="D323" s="2">
        <f t="shared" si="264"/>
        <v>-2.9056884878908684E-3</v>
      </c>
      <c r="E323" s="2">
        <v>70.349997999999999</v>
      </c>
      <c r="F323" s="2">
        <f t="shared" si="264"/>
        <v>4.9999970149253725E-2</v>
      </c>
      <c r="G323" s="2">
        <v>8.85</v>
      </c>
      <c r="H323" s="2">
        <f t="shared" ref="H323" si="324">(G323-G322)/G322</f>
        <v>1.7241379310344869E-2</v>
      </c>
      <c r="I323" s="2">
        <v>197.386292</v>
      </c>
      <c r="J323" s="2">
        <f t="shared" si="266"/>
        <v>9.4460694239771013E-3</v>
      </c>
    </row>
    <row r="324" spans="2:10" x14ac:dyDescent="0.3">
      <c r="B324" s="29">
        <v>44056</v>
      </c>
      <c r="C324" s="2">
        <v>1938.6511230000001</v>
      </c>
      <c r="D324" s="2">
        <f t="shared" si="264"/>
        <v>-2.6084337730513489E-3</v>
      </c>
      <c r="E324" s="2">
        <v>69.800003000000004</v>
      </c>
      <c r="F324" s="2">
        <f t="shared" si="264"/>
        <v>-7.817981743226142E-3</v>
      </c>
      <c r="G324" s="2">
        <v>9.0500000000000007</v>
      </c>
      <c r="H324" s="2">
        <f t="shared" ref="H324" si="325">(G324-G323)/G323</f>
        <v>2.2598870056497296E-2</v>
      </c>
      <c r="I324" s="2">
        <v>200.43145799999999</v>
      </c>
      <c r="J324" s="2">
        <f t="shared" si="266"/>
        <v>1.5427444171249718E-2</v>
      </c>
    </row>
    <row r="325" spans="2:10" x14ac:dyDescent="0.3">
      <c r="B325" s="29">
        <v>44057</v>
      </c>
      <c r="C325" s="2">
        <v>1931.114014</v>
      </c>
      <c r="D325" s="2">
        <f t="shared" si="264"/>
        <v>-3.8878109168691824E-3</v>
      </c>
      <c r="E325" s="2">
        <v>67.099997999999999</v>
      </c>
      <c r="F325" s="2">
        <f t="shared" si="264"/>
        <v>-3.868201839475572E-2</v>
      </c>
      <c r="G325" s="2">
        <v>8.9499999999999993</v>
      </c>
      <c r="H325" s="2">
        <f t="shared" ref="H325" si="326">(G325-G324)/G324</f>
        <v>-1.1049723756906233E-2</v>
      </c>
      <c r="I325" s="2">
        <v>195.88865699999999</v>
      </c>
      <c r="J325" s="2">
        <f t="shared" si="266"/>
        <v>-2.2665109785311232E-2</v>
      </c>
    </row>
    <row r="326" spans="2:10" x14ac:dyDescent="0.3">
      <c r="B326" s="29">
        <v>44060</v>
      </c>
      <c r="C326" s="2">
        <v>1910.6042480000001</v>
      </c>
      <c r="D326" s="2">
        <f t="shared" si="264"/>
        <v>-1.062069139952909E-2</v>
      </c>
      <c r="E326" s="2">
        <v>66.949996999999996</v>
      </c>
      <c r="F326" s="2">
        <f t="shared" si="264"/>
        <v>-2.2354844183453352E-3</v>
      </c>
      <c r="G326" s="2">
        <v>8.9499999999999993</v>
      </c>
      <c r="H326" s="2">
        <f t="shared" ref="H326" si="327">(G326-G325)/G325</f>
        <v>0</v>
      </c>
      <c r="I326" s="2">
        <v>197.48614499999999</v>
      </c>
      <c r="J326" s="2">
        <f t="shared" si="266"/>
        <v>8.1550816901052037E-3</v>
      </c>
    </row>
    <row r="327" spans="2:10" x14ac:dyDescent="0.3">
      <c r="B327" s="29">
        <v>44061</v>
      </c>
      <c r="C327" s="2">
        <v>1935.453491</v>
      </c>
      <c r="D327" s="2">
        <f t="shared" si="264"/>
        <v>1.3005960300785371E-2</v>
      </c>
      <c r="E327" s="2">
        <v>66.699996999999996</v>
      </c>
      <c r="F327" s="2">
        <f t="shared" si="264"/>
        <v>-3.734130115046906E-3</v>
      </c>
      <c r="G327" s="2">
        <v>8.85</v>
      </c>
      <c r="H327" s="2">
        <f t="shared" ref="H327" si="328">(G327-G326)/G326</f>
        <v>-1.117318435754186E-2</v>
      </c>
      <c r="I327" s="2">
        <v>213.36090100000001</v>
      </c>
      <c r="J327" s="2">
        <f t="shared" si="266"/>
        <v>8.0384150493190393E-2</v>
      </c>
    </row>
    <row r="328" spans="2:10" x14ac:dyDescent="0.3">
      <c r="B328" s="29">
        <v>44062</v>
      </c>
      <c r="C328" s="2">
        <v>1947.329956</v>
      </c>
      <c r="D328" s="2">
        <f t="shared" si="264"/>
        <v>6.1362699001688663E-3</v>
      </c>
      <c r="E328" s="2">
        <v>66.599997999999999</v>
      </c>
      <c r="F328" s="2">
        <f t="shared" si="264"/>
        <v>-1.4992354497406777E-3</v>
      </c>
      <c r="G328" s="2">
        <v>8.6999999999999993</v>
      </c>
      <c r="H328" s="2">
        <f t="shared" ref="H328" si="329">(G328-G327)/G327</f>
        <v>-1.6949152542372923E-2</v>
      </c>
      <c r="I328" s="2">
        <v>239.16989100000001</v>
      </c>
      <c r="J328" s="2">
        <f t="shared" si="266"/>
        <v>0.1209640092399122</v>
      </c>
    </row>
    <row r="329" spans="2:10" x14ac:dyDescent="0.3">
      <c r="B329" s="29">
        <v>44063</v>
      </c>
      <c r="C329" s="2">
        <v>1915.8116460000001</v>
      </c>
      <c r="D329" s="2">
        <f t="shared" ref="D329:F392" si="330">(C329-C328)/C328</f>
        <v>-1.618539780733488E-2</v>
      </c>
      <c r="E329" s="2">
        <v>66.849997999999999</v>
      </c>
      <c r="F329" s="2">
        <f t="shared" si="330"/>
        <v>3.7537538664790949E-3</v>
      </c>
      <c r="G329" s="2">
        <v>8.5</v>
      </c>
      <c r="H329" s="2">
        <f t="shared" ref="H329" si="331">(G329-G328)/G328</f>
        <v>-2.2988505747126357E-2</v>
      </c>
      <c r="I329" s="2">
        <v>233.628693</v>
      </c>
      <c r="J329" s="2">
        <f t="shared" ref="J329:J392" si="332">(I329-I328)/I328</f>
        <v>-2.3168459779078162E-2</v>
      </c>
    </row>
    <row r="330" spans="2:10" x14ac:dyDescent="0.3">
      <c r="B330" s="29">
        <v>44064</v>
      </c>
      <c r="C330" s="2">
        <v>1901.925293</v>
      </c>
      <c r="D330" s="2">
        <f t="shared" si="330"/>
        <v>-7.2482871836556826E-3</v>
      </c>
      <c r="E330" s="2">
        <v>65.599997999999999</v>
      </c>
      <c r="F330" s="2">
        <f t="shared" si="330"/>
        <v>-1.8698579467421973E-2</v>
      </c>
      <c r="G330" s="2">
        <v>8.5</v>
      </c>
      <c r="H330" s="2">
        <f t="shared" ref="H330" si="333">(G330-G329)/G329</f>
        <v>0</v>
      </c>
      <c r="I330" s="2">
        <v>232.979736</v>
      </c>
      <c r="J330" s="2">
        <f t="shared" si="332"/>
        <v>-2.7777281620113151E-3</v>
      </c>
    </row>
    <row r="331" spans="2:10" x14ac:dyDescent="0.3">
      <c r="B331" s="29">
        <v>44067</v>
      </c>
      <c r="C331" s="2">
        <v>1914.6240230000001</v>
      </c>
      <c r="D331" s="2">
        <f t="shared" si="330"/>
        <v>6.6767764468654497E-3</v>
      </c>
      <c r="E331" s="2">
        <v>63.849997999999999</v>
      </c>
      <c r="F331" s="2">
        <f t="shared" si="330"/>
        <v>-2.6676830081610675E-2</v>
      </c>
      <c r="G331" s="2">
        <v>9.1</v>
      </c>
      <c r="H331" s="2">
        <f t="shared" ref="H331" si="334">(G331-G330)/G330</f>
        <v>7.0588235294117604E-2</v>
      </c>
      <c r="I331" s="2">
        <v>248.30535900000001</v>
      </c>
      <c r="J331" s="2">
        <f t="shared" si="332"/>
        <v>6.5780926972979339E-2</v>
      </c>
    </row>
    <row r="332" spans="2:10" x14ac:dyDescent="0.3">
      <c r="B332" s="29">
        <v>44068</v>
      </c>
      <c r="C332" s="2">
        <v>1902.153564</v>
      </c>
      <c r="D332" s="2">
        <f t="shared" si="330"/>
        <v>-6.5132678009859682E-3</v>
      </c>
      <c r="E332" s="2">
        <v>64.949996999999996</v>
      </c>
      <c r="F332" s="2">
        <f t="shared" si="330"/>
        <v>1.7227862716612721E-2</v>
      </c>
      <c r="G332" s="2">
        <v>9</v>
      </c>
      <c r="H332" s="2">
        <f t="shared" ref="H332" si="335">(G332-G331)/G331</f>
        <v>-1.098901098901095E-2</v>
      </c>
      <c r="I332" s="2">
        <v>307.061981</v>
      </c>
      <c r="J332" s="2">
        <f t="shared" si="332"/>
        <v>0.23663050300899865</v>
      </c>
    </row>
    <row r="333" spans="2:10" x14ac:dyDescent="0.3">
      <c r="B333" s="29">
        <v>44069</v>
      </c>
      <c r="C333" s="2">
        <v>1952.5828859999999</v>
      </c>
      <c r="D333" s="2">
        <f t="shared" si="330"/>
        <v>2.6511698610680604E-2</v>
      </c>
      <c r="E333" s="2">
        <v>64.400002000000001</v>
      </c>
      <c r="F333" s="2">
        <f t="shared" si="330"/>
        <v>-8.4679757567963487E-3</v>
      </c>
      <c r="G333" s="2">
        <v>8.9</v>
      </c>
      <c r="H333" s="2">
        <f t="shared" ref="H333" si="336">(G333-G332)/G332</f>
        <v>-1.1111111111111072E-2</v>
      </c>
      <c r="I333" s="2">
        <v>285.09689300000002</v>
      </c>
      <c r="J333" s="2">
        <f t="shared" si="332"/>
        <v>-7.1533075923196035E-2</v>
      </c>
    </row>
    <row r="334" spans="2:10" x14ac:dyDescent="0.3">
      <c r="B334" s="29">
        <v>44070</v>
      </c>
      <c r="C334" s="2">
        <v>1928.190552</v>
      </c>
      <c r="D334" s="2">
        <f t="shared" si="330"/>
        <v>-1.2492342412141725E-2</v>
      </c>
      <c r="E334" s="2">
        <v>61.950001</v>
      </c>
      <c r="F334" s="2">
        <f t="shared" si="330"/>
        <v>-3.8043492607344957E-2</v>
      </c>
      <c r="G334" s="2">
        <v>8.85</v>
      </c>
      <c r="H334" s="2">
        <f t="shared" ref="H334" si="337">(G334-G333)/G333</f>
        <v>-5.6179775280899673E-3</v>
      </c>
      <c r="I334" s="2">
        <v>286.24508700000001</v>
      </c>
      <c r="J334" s="2">
        <f t="shared" si="332"/>
        <v>4.0273816663445343E-3</v>
      </c>
    </row>
    <row r="335" spans="2:10" x14ac:dyDescent="0.3">
      <c r="B335" s="29">
        <v>44071</v>
      </c>
      <c r="C335" s="2">
        <v>1933.260986</v>
      </c>
      <c r="D335" s="2">
        <f t="shared" si="330"/>
        <v>2.629633256288239E-3</v>
      </c>
      <c r="E335" s="2">
        <v>63.900002000000001</v>
      </c>
      <c r="F335" s="2">
        <f t="shared" si="330"/>
        <v>3.1477013212639016E-2</v>
      </c>
      <c r="G335" s="2">
        <v>10.1</v>
      </c>
      <c r="H335" s="2">
        <f t="shared" ref="H335" si="338">(G335-G334)/G334</f>
        <v>0.14124293785310735</v>
      </c>
      <c r="I335" s="2">
        <v>287.79257200000001</v>
      </c>
      <c r="J335" s="2">
        <f t="shared" si="332"/>
        <v>5.4061539229142983E-3</v>
      </c>
    </row>
    <row r="336" spans="2:10" x14ac:dyDescent="0.3">
      <c r="B336" s="29">
        <v>44074</v>
      </c>
      <c r="C336" s="2">
        <v>1900.874634</v>
      </c>
      <c r="D336" s="2">
        <f t="shared" si="330"/>
        <v>-1.6752188263525009E-2</v>
      </c>
      <c r="E336" s="2">
        <v>60.75</v>
      </c>
      <c r="F336" s="2">
        <f t="shared" si="330"/>
        <v>-4.9295804403887193E-2</v>
      </c>
      <c r="G336" s="2">
        <v>10.199999999999999</v>
      </c>
      <c r="H336" s="2">
        <f t="shared" ref="H336" si="339">(G336-G335)/G335</f>
        <v>9.9009900990098664E-3</v>
      </c>
      <c r="I336" s="2">
        <v>279.10641500000003</v>
      </c>
      <c r="J336" s="2">
        <f t="shared" si="332"/>
        <v>-3.0182005531400512E-2</v>
      </c>
    </row>
    <row r="337" spans="2:10" x14ac:dyDescent="0.3">
      <c r="B337" s="29">
        <v>44075</v>
      </c>
      <c r="C337" s="2">
        <v>1906.858643</v>
      </c>
      <c r="D337" s="2">
        <f t="shared" si="330"/>
        <v>3.1480292771374919E-3</v>
      </c>
      <c r="E337" s="2">
        <v>59.900002000000001</v>
      </c>
      <c r="F337" s="2">
        <f t="shared" si="330"/>
        <v>-1.3991736625514393E-2</v>
      </c>
      <c r="G337" s="2">
        <v>8.85</v>
      </c>
      <c r="H337" s="2">
        <f t="shared" ref="H337" si="340">(G337-G336)/G336</f>
        <v>-0.13235294117647056</v>
      </c>
      <c r="I337" s="2">
        <v>280.65396099999998</v>
      </c>
      <c r="J337" s="2">
        <f t="shared" si="332"/>
        <v>5.5446450415693746E-3</v>
      </c>
    </row>
    <row r="338" spans="2:10" x14ac:dyDescent="0.3">
      <c r="B338" s="29">
        <v>44076</v>
      </c>
      <c r="C338" s="2">
        <v>1944.2695309999999</v>
      </c>
      <c r="D338" s="2">
        <f t="shared" si="330"/>
        <v>1.9619119716783269E-2</v>
      </c>
      <c r="E338" s="2">
        <v>58.549999</v>
      </c>
      <c r="F338" s="2">
        <f t="shared" si="330"/>
        <v>-2.2537611935305128E-2</v>
      </c>
      <c r="G338" s="2">
        <v>9.9</v>
      </c>
      <c r="H338" s="2">
        <f t="shared" ref="H338" si="341">(G338-G337)/G337</f>
        <v>0.11864406779661026</v>
      </c>
      <c r="I338" s="2">
        <v>292.584991</v>
      </c>
      <c r="J338" s="2">
        <f t="shared" si="332"/>
        <v>4.2511532555922209E-2</v>
      </c>
    </row>
    <row r="339" spans="2:10" x14ac:dyDescent="0.3">
      <c r="B339" s="29">
        <v>44077</v>
      </c>
      <c r="C339" s="2">
        <v>1929.5610349999999</v>
      </c>
      <c r="D339" s="2">
        <f t="shared" si="330"/>
        <v>-7.5650498891657878E-3</v>
      </c>
      <c r="E339" s="2">
        <v>58.450001</v>
      </c>
      <c r="F339" s="2">
        <f t="shared" si="330"/>
        <v>-1.707907800305844E-3</v>
      </c>
      <c r="G339" s="2">
        <v>12.55</v>
      </c>
      <c r="H339" s="2">
        <f t="shared" ref="H339" si="342">(G339-G338)/G338</f>
        <v>0.26767676767676768</v>
      </c>
      <c r="I339" s="2">
        <v>290.78784200000001</v>
      </c>
      <c r="J339" s="2">
        <f t="shared" si="332"/>
        <v>-6.1423143882318636E-3</v>
      </c>
    </row>
    <row r="340" spans="2:10" x14ac:dyDescent="0.3">
      <c r="B340" s="29">
        <v>44078</v>
      </c>
      <c r="C340" s="2">
        <v>1897.7229</v>
      </c>
      <c r="D340" s="2">
        <f t="shared" si="330"/>
        <v>-1.6500195859313654E-2</v>
      </c>
      <c r="E340" s="2">
        <v>61.349997999999999</v>
      </c>
      <c r="F340" s="2">
        <f t="shared" si="330"/>
        <v>4.9615003428314722E-2</v>
      </c>
      <c r="G340" s="2">
        <v>12.05</v>
      </c>
      <c r="H340" s="2">
        <f t="shared" ref="H340" si="343">(G340-G339)/G339</f>
        <v>-3.9840637450199202E-2</v>
      </c>
      <c r="I340" s="2">
        <v>284.69754</v>
      </c>
      <c r="J340" s="2">
        <f t="shared" si="332"/>
        <v>-2.0944142499602882E-2</v>
      </c>
    </row>
    <row r="341" spans="2:10" x14ac:dyDescent="0.3">
      <c r="B341" s="29">
        <v>44081</v>
      </c>
      <c r="C341" s="2">
        <v>1902.65625</v>
      </c>
      <c r="D341" s="2">
        <f t="shared" si="330"/>
        <v>2.5996155708507382E-3</v>
      </c>
      <c r="E341" s="2">
        <v>64.400002000000001</v>
      </c>
      <c r="F341" s="2">
        <f t="shared" si="330"/>
        <v>4.9714818246611864E-2</v>
      </c>
      <c r="G341" s="2">
        <v>12.3</v>
      </c>
      <c r="H341" s="2">
        <f t="shared" ref="H341" si="344">(G341-G340)/G340</f>
        <v>2.0746887966804978E-2</v>
      </c>
      <c r="I341" s="2">
        <v>284.79733299999998</v>
      </c>
      <c r="J341" s="2">
        <f t="shared" si="332"/>
        <v>3.5052287420529494E-4</v>
      </c>
    </row>
    <row r="342" spans="2:10" x14ac:dyDescent="0.3">
      <c r="B342" s="29">
        <v>44082</v>
      </c>
      <c r="C342" s="2">
        <v>1924.993164</v>
      </c>
      <c r="D342" s="2">
        <f t="shared" si="330"/>
        <v>1.1739857896033495E-2</v>
      </c>
      <c r="E342" s="2">
        <v>67.599997999999999</v>
      </c>
      <c r="F342" s="2">
        <f t="shared" si="330"/>
        <v>4.9689377338839193E-2</v>
      </c>
      <c r="G342" s="2">
        <v>11.3</v>
      </c>
      <c r="H342" s="2">
        <f t="shared" ref="H342" si="345">(G342-G341)/G341</f>
        <v>-8.1300813008130079E-2</v>
      </c>
      <c r="I342" s="2">
        <v>277.25933800000001</v>
      </c>
      <c r="J342" s="2">
        <f t="shared" si="332"/>
        <v>-2.6467926931043162E-2</v>
      </c>
    </row>
    <row r="343" spans="2:10" x14ac:dyDescent="0.3">
      <c r="B343" s="29">
        <v>44083</v>
      </c>
      <c r="C343" s="2">
        <v>1974.554443</v>
      </c>
      <c r="D343" s="2">
        <f t="shared" si="330"/>
        <v>2.5746210390178825E-2</v>
      </c>
      <c r="E343" s="2">
        <v>70.949996999999996</v>
      </c>
      <c r="F343" s="2">
        <f t="shared" si="330"/>
        <v>4.9556199691011778E-2</v>
      </c>
      <c r="G343" s="2">
        <v>11.1</v>
      </c>
      <c r="H343" s="2">
        <f t="shared" ref="H343" si="346">(G343-G342)/G342</f>
        <v>-1.7699115044247881E-2</v>
      </c>
      <c r="I343" s="2">
        <v>282.60082999999997</v>
      </c>
      <c r="J343" s="2">
        <f t="shared" si="332"/>
        <v>1.9265327683931639E-2</v>
      </c>
    </row>
    <row r="344" spans="2:10" x14ac:dyDescent="0.3">
      <c r="B344" s="29">
        <v>44084</v>
      </c>
      <c r="C344" s="2">
        <v>2114.0117190000001</v>
      </c>
      <c r="D344" s="2">
        <f t="shared" si="330"/>
        <v>7.0627212379172716E-2</v>
      </c>
      <c r="E344" s="2">
        <v>74.449996999999996</v>
      </c>
      <c r="F344" s="2">
        <f t="shared" si="330"/>
        <v>4.9330516532650456E-2</v>
      </c>
      <c r="G344" s="2">
        <v>11.4</v>
      </c>
      <c r="H344" s="2">
        <f t="shared" ref="H344" si="347">(G344-G343)/G343</f>
        <v>2.7027027027027091E-2</v>
      </c>
      <c r="I344" s="2">
        <v>297.82666</v>
      </c>
      <c r="J344" s="2">
        <f t="shared" si="332"/>
        <v>5.3877513381684096E-2</v>
      </c>
    </row>
    <row r="345" spans="2:10" x14ac:dyDescent="0.3">
      <c r="B345" s="29">
        <v>44085</v>
      </c>
      <c r="C345" s="2">
        <v>2119.264893</v>
      </c>
      <c r="D345" s="2">
        <f t="shared" si="330"/>
        <v>2.4849313524547894E-3</v>
      </c>
      <c r="E345" s="2">
        <v>73.050003000000004</v>
      </c>
      <c r="F345" s="2">
        <f t="shared" si="330"/>
        <v>-1.8804486990106829E-2</v>
      </c>
      <c r="G345" s="2">
        <v>11.15</v>
      </c>
      <c r="H345" s="2">
        <f t="shared" ref="H345" si="348">(G345-G344)/G344</f>
        <v>-2.1929824561403508E-2</v>
      </c>
      <c r="I345" s="2">
        <v>295.53033399999998</v>
      </c>
      <c r="J345" s="2">
        <f t="shared" si="332"/>
        <v>-7.7102768435841906E-3</v>
      </c>
    </row>
    <row r="346" spans="2:10" x14ac:dyDescent="0.3">
      <c r="B346" s="29">
        <v>44088</v>
      </c>
      <c r="C346" s="2">
        <v>2103.5515140000002</v>
      </c>
      <c r="D346" s="2">
        <f t="shared" si="330"/>
        <v>-7.4145422084334993E-3</v>
      </c>
      <c r="E346" s="2">
        <v>76.699996999999996</v>
      </c>
      <c r="F346" s="2">
        <f t="shared" si="330"/>
        <v>4.9965692677657964E-2</v>
      </c>
      <c r="G346" s="2">
        <v>11.55</v>
      </c>
      <c r="H346" s="2">
        <f t="shared" ref="H346" si="349">(G346-G345)/G345</f>
        <v>3.5874439461883442E-2</v>
      </c>
      <c r="I346" s="2">
        <v>292.68481400000002</v>
      </c>
      <c r="J346" s="2">
        <f t="shared" si="332"/>
        <v>-9.6285209084491646E-3</v>
      </c>
    </row>
    <row r="347" spans="2:10" x14ac:dyDescent="0.3">
      <c r="B347" s="29">
        <v>44089</v>
      </c>
      <c r="C347" s="2">
        <v>2118.4426269999999</v>
      </c>
      <c r="D347" s="2">
        <f t="shared" si="330"/>
        <v>7.0790341481504959E-3</v>
      </c>
      <c r="E347" s="2">
        <v>80.5</v>
      </c>
      <c r="F347" s="2">
        <f t="shared" si="330"/>
        <v>4.9543717713574409E-2</v>
      </c>
      <c r="G347" s="2">
        <v>11.75</v>
      </c>
      <c r="H347" s="2">
        <f t="shared" ref="H347" si="350">(G347-G346)/G346</f>
        <v>1.7316017316017254E-2</v>
      </c>
      <c r="I347" s="2">
        <v>288.09213299999999</v>
      </c>
      <c r="J347" s="2">
        <f t="shared" si="332"/>
        <v>-1.5691558906776856E-2</v>
      </c>
    </row>
    <row r="348" spans="2:10" x14ac:dyDescent="0.3">
      <c r="B348" s="29">
        <v>44090</v>
      </c>
      <c r="C348" s="2">
        <v>2123.6499020000001</v>
      </c>
      <c r="D348" s="2">
        <f t="shared" si="330"/>
        <v>2.4580675131969051E-3</v>
      </c>
      <c r="E348" s="2">
        <v>84.449996999999996</v>
      </c>
      <c r="F348" s="2">
        <f t="shared" si="330"/>
        <v>4.9068285714285668E-2</v>
      </c>
      <c r="G348" s="2">
        <v>11.5</v>
      </c>
      <c r="H348" s="2">
        <f t="shared" ref="H348" si="351">(G348-G347)/G347</f>
        <v>-2.1276595744680851E-2</v>
      </c>
      <c r="I348" s="2">
        <v>296.62857100000002</v>
      </c>
      <c r="J348" s="2">
        <f t="shared" si="332"/>
        <v>2.9630930602329335E-2</v>
      </c>
    </row>
    <row r="349" spans="2:10" x14ac:dyDescent="0.3">
      <c r="B349" s="29">
        <v>44091</v>
      </c>
      <c r="C349" s="2">
        <v>2100.0798340000001</v>
      </c>
      <c r="D349" s="2">
        <f t="shared" si="330"/>
        <v>-1.1098848250741469E-2</v>
      </c>
      <c r="E349" s="2">
        <v>80.5</v>
      </c>
      <c r="F349" s="2">
        <f t="shared" si="330"/>
        <v>-4.6773204740315107E-2</v>
      </c>
      <c r="G349" s="2">
        <v>11.25</v>
      </c>
      <c r="H349" s="2">
        <f t="shared" ref="H349" si="352">(G349-G348)/G348</f>
        <v>-2.1739130434782608E-2</v>
      </c>
      <c r="I349" s="2">
        <v>293.23397799999998</v>
      </c>
      <c r="J349" s="2">
        <f t="shared" si="332"/>
        <v>-1.1443917855101161E-2</v>
      </c>
    </row>
    <row r="350" spans="2:10" x14ac:dyDescent="0.3">
      <c r="B350" s="29">
        <v>44092</v>
      </c>
      <c r="C350" s="2">
        <v>2106.4289549999999</v>
      </c>
      <c r="D350" s="2">
        <f t="shared" si="330"/>
        <v>3.0232760189438305E-3</v>
      </c>
      <c r="E350" s="2">
        <v>79.949996999999996</v>
      </c>
      <c r="F350" s="2">
        <f t="shared" si="330"/>
        <v>-6.8323354037267553E-3</v>
      </c>
      <c r="G350" s="2">
        <v>11.25</v>
      </c>
      <c r="H350" s="2">
        <f t="shared" ref="H350" si="353">(G350-G349)/G349</f>
        <v>0</v>
      </c>
      <c r="I350" s="2">
        <v>291.08734099999998</v>
      </c>
      <c r="J350" s="2">
        <f t="shared" si="332"/>
        <v>-7.3205602387592288E-3</v>
      </c>
    </row>
    <row r="351" spans="2:10" x14ac:dyDescent="0.3">
      <c r="B351" s="29">
        <v>44095</v>
      </c>
      <c r="C351" s="2">
        <v>2060.8874510000001</v>
      </c>
      <c r="D351" s="2">
        <f t="shared" si="330"/>
        <v>-2.1620242112556701E-2</v>
      </c>
      <c r="E351" s="2">
        <v>76</v>
      </c>
      <c r="F351" s="2">
        <f t="shared" si="330"/>
        <v>-4.9405843004596939E-2</v>
      </c>
      <c r="G351" s="2">
        <v>10.4</v>
      </c>
      <c r="H351" s="2">
        <f t="shared" ref="H351" si="354">(G351-G350)/G350</f>
        <v>-7.5555555555555529E-2</v>
      </c>
      <c r="I351" s="2">
        <v>276.66030899999998</v>
      </c>
      <c r="J351" s="2">
        <f t="shared" si="332"/>
        <v>-4.9562553804083143E-2</v>
      </c>
    </row>
    <row r="352" spans="2:10" x14ac:dyDescent="0.3">
      <c r="B352" s="29">
        <v>44096</v>
      </c>
      <c r="C352" s="2">
        <v>2020.0504149999999</v>
      </c>
      <c r="D352" s="2">
        <f t="shared" si="330"/>
        <v>-1.9815267437425978E-2</v>
      </c>
      <c r="E352" s="2">
        <v>72.199996999999996</v>
      </c>
      <c r="F352" s="2">
        <f t="shared" si="330"/>
        <v>-5.0000039473684262E-2</v>
      </c>
      <c r="G352" s="2">
        <v>10.25</v>
      </c>
      <c r="H352" s="2">
        <f t="shared" ref="H352" si="355">(G352-G351)/G351</f>
        <v>-1.4423076923076957E-2</v>
      </c>
      <c r="I352" s="2">
        <v>279.95507800000001</v>
      </c>
      <c r="J352" s="2">
        <f t="shared" si="332"/>
        <v>1.1909077279314508E-2</v>
      </c>
    </row>
    <row r="353" spans="2:10" x14ac:dyDescent="0.3">
      <c r="B353" s="29">
        <v>44097</v>
      </c>
      <c r="C353" s="2">
        <v>2038.0020750000001</v>
      </c>
      <c r="D353" s="2">
        <f t="shared" si="330"/>
        <v>8.8867386015215738E-3</v>
      </c>
      <c r="E353" s="2">
        <v>71.199996999999996</v>
      </c>
      <c r="F353" s="2">
        <f t="shared" si="330"/>
        <v>-1.3850416087967428E-2</v>
      </c>
      <c r="G353" s="2">
        <v>9.1999999999999993</v>
      </c>
      <c r="H353" s="2">
        <f t="shared" ref="H353" si="356">(G353-G352)/G352</f>
        <v>-0.10243902439024397</v>
      </c>
      <c r="I353" s="2">
        <v>283.10003699999999</v>
      </c>
      <c r="J353" s="2">
        <f t="shared" si="332"/>
        <v>1.1233798731094893E-2</v>
      </c>
    </row>
    <row r="354" spans="2:10" x14ac:dyDescent="0.3">
      <c r="B354" s="29">
        <v>44098</v>
      </c>
      <c r="C354" s="2">
        <v>1992.6889650000001</v>
      </c>
      <c r="D354" s="2">
        <f t="shared" si="330"/>
        <v>-2.2234084329870004E-2</v>
      </c>
      <c r="E354" s="2">
        <v>68.199996999999996</v>
      </c>
      <c r="F354" s="2">
        <f t="shared" si="330"/>
        <v>-4.2134833236018257E-2</v>
      </c>
      <c r="G354" s="2">
        <v>9.1</v>
      </c>
      <c r="H354" s="2">
        <f t="shared" ref="H354" si="357">(G354-G353)/G353</f>
        <v>-1.0869565217391266E-2</v>
      </c>
      <c r="I354" s="2">
        <v>270.02084400000001</v>
      </c>
      <c r="J354" s="2">
        <f t="shared" si="332"/>
        <v>-4.6199898589204265E-2</v>
      </c>
    </row>
    <row r="355" spans="2:10" x14ac:dyDescent="0.3">
      <c r="B355" s="29">
        <v>44099</v>
      </c>
      <c r="C355" s="2">
        <v>2011.417236</v>
      </c>
      <c r="D355" s="2">
        <f t="shared" si="330"/>
        <v>9.3984918514365082E-3</v>
      </c>
      <c r="E355" s="2">
        <v>71.599997999999999</v>
      </c>
      <c r="F355" s="2">
        <f t="shared" si="330"/>
        <v>4.9853389289738578E-2</v>
      </c>
      <c r="G355" s="2">
        <v>10.3</v>
      </c>
      <c r="H355" s="2">
        <f t="shared" ref="H355" si="358">(G355-G354)/G354</f>
        <v>0.13186813186813198</v>
      </c>
      <c r="I355" s="2">
        <v>279.85519399999998</v>
      </c>
      <c r="J355" s="2">
        <f t="shared" si="332"/>
        <v>3.642070683995037E-2</v>
      </c>
    </row>
    <row r="356" spans="2:10" x14ac:dyDescent="0.3">
      <c r="B356" s="29">
        <v>44102</v>
      </c>
      <c r="C356" s="2">
        <v>2024.709595</v>
      </c>
      <c r="D356" s="2">
        <f t="shared" si="330"/>
        <v>6.6084543584969228E-3</v>
      </c>
      <c r="E356" s="2">
        <v>72.599997999999999</v>
      </c>
      <c r="F356" s="2">
        <f t="shared" si="330"/>
        <v>1.3966480837052538E-2</v>
      </c>
      <c r="G356" s="2">
        <v>10.35</v>
      </c>
      <c r="H356" s="2">
        <f t="shared" ref="H356" si="359">(G356-G355)/G355</f>
        <v>4.8543689320387313E-3</v>
      </c>
      <c r="I356" s="2">
        <v>295.23080399999998</v>
      </c>
      <c r="J356" s="2">
        <f t="shared" si="332"/>
        <v>5.4941306538695132E-2</v>
      </c>
    </row>
    <row r="357" spans="2:10" x14ac:dyDescent="0.3">
      <c r="B357" s="29">
        <v>44103</v>
      </c>
      <c r="C357" s="2">
        <v>2051.0207519999999</v>
      </c>
      <c r="D357" s="2">
        <f t="shared" si="330"/>
        <v>1.2995027565916122E-2</v>
      </c>
      <c r="E357" s="2">
        <v>75.5</v>
      </c>
      <c r="F357" s="2">
        <f t="shared" si="330"/>
        <v>3.9944932229887951E-2</v>
      </c>
      <c r="G357" s="2">
        <v>9.8000000000000007</v>
      </c>
      <c r="H357" s="2">
        <f t="shared" ref="H357" si="360">(G357-G356)/G356</f>
        <v>-5.3140096618357384E-2</v>
      </c>
      <c r="I357" s="2">
        <v>297.427277</v>
      </c>
      <c r="J357" s="2">
        <f t="shared" si="332"/>
        <v>7.4398503484074986E-3</v>
      </c>
    </row>
    <row r="358" spans="2:10" x14ac:dyDescent="0.3">
      <c r="B358" s="29">
        <v>44104</v>
      </c>
      <c r="C358" s="2">
        <v>2041.2454829999999</v>
      </c>
      <c r="D358" s="2">
        <f t="shared" si="330"/>
        <v>-4.7660507532495122E-3</v>
      </c>
      <c r="E358" s="2">
        <v>72.900002000000001</v>
      </c>
      <c r="F358" s="2">
        <f t="shared" si="330"/>
        <v>-3.4437059602648999E-2</v>
      </c>
      <c r="G358" s="2">
        <v>9.5500000000000007</v>
      </c>
      <c r="H358" s="2">
        <f t="shared" ref="H358" si="361">(G358-G357)/G357</f>
        <v>-2.551020408163265E-2</v>
      </c>
      <c r="I358" s="2">
        <v>296.62857100000002</v>
      </c>
      <c r="J358" s="2">
        <f t="shared" si="332"/>
        <v>-2.6853824842702017E-3</v>
      </c>
    </row>
    <row r="359" spans="2:10" x14ac:dyDescent="0.3">
      <c r="B359" s="29">
        <v>44105</v>
      </c>
      <c r="C359" s="2">
        <v>2032.931885</v>
      </c>
      <c r="D359" s="2">
        <f t="shared" si="330"/>
        <v>-4.0728065630702762E-3</v>
      </c>
      <c r="E359" s="2">
        <v>71.849997999999999</v>
      </c>
      <c r="F359" s="2">
        <f t="shared" si="330"/>
        <v>-1.4403346655600932E-2</v>
      </c>
      <c r="G359" s="2">
        <v>9.25</v>
      </c>
      <c r="H359" s="2">
        <f t="shared" ref="H359" si="362">(G359-G358)/G358</f>
        <v>-3.1413612565445101E-2</v>
      </c>
      <c r="I359" s="2">
        <v>307.66101099999997</v>
      </c>
      <c r="J359" s="2">
        <f t="shared" si="332"/>
        <v>3.7192776012125783E-2</v>
      </c>
    </row>
    <row r="360" spans="2:10" x14ac:dyDescent="0.3">
      <c r="B360" s="29">
        <v>44109</v>
      </c>
      <c r="C360" s="2">
        <v>2021.0097659999999</v>
      </c>
      <c r="D360" s="2">
        <f t="shared" si="330"/>
        <v>-5.8644950615254219E-3</v>
      </c>
      <c r="E360" s="2">
        <v>74.849997999999999</v>
      </c>
      <c r="F360" s="2">
        <f t="shared" si="330"/>
        <v>4.1753654606921493E-2</v>
      </c>
      <c r="G360" s="2">
        <v>9</v>
      </c>
      <c r="H360" s="2">
        <f t="shared" ref="H360" si="363">(G360-G359)/G359</f>
        <v>-2.7027027027027029E-2</v>
      </c>
      <c r="I360" s="2">
        <v>326.08175699999998</v>
      </c>
      <c r="J360" s="2">
        <f t="shared" si="332"/>
        <v>5.9873514489621207E-2</v>
      </c>
    </row>
    <row r="361" spans="2:10" x14ac:dyDescent="0.3">
      <c r="B361" s="29">
        <v>44110</v>
      </c>
      <c r="C361" s="2">
        <v>2019.319702</v>
      </c>
      <c r="D361" s="2">
        <f t="shared" si="330"/>
        <v>-8.362473197469413E-4</v>
      </c>
      <c r="E361" s="2">
        <v>77.849997999999999</v>
      </c>
      <c r="F361" s="2">
        <f t="shared" si="330"/>
        <v>4.0080161391587481E-2</v>
      </c>
      <c r="G361" s="2">
        <v>8.8000000000000007</v>
      </c>
      <c r="H361" s="2">
        <f t="shared" ref="H361" si="364">(G361-G360)/G360</f>
        <v>-2.2222222222222143E-2</v>
      </c>
      <c r="I361" s="2">
        <v>326.63089000000002</v>
      </c>
      <c r="J361" s="2">
        <f t="shared" si="332"/>
        <v>1.6840347189371906E-3</v>
      </c>
    </row>
    <row r="362" spans="2:10" x14ac:dyDescent="0.3">
      <c r="B362" s="29">
        <v>44111</v>
      </c>
      <c r="C362" s="2">
        <v>2062.3947750000002</v>
      </c>
      <c r="D362" s="2">
        <f t="shared" si="330"/>
        <v>2.1331477604728585E-2</v>
      </c>
      <c r="E362" s="2">
        <v>78.199996999999996</v>
      </c>
      <c r="F362" s="2">
        <f t="shared" si="330"/>
        <v>4.4958125753580217E-3</v>
      </c>
      <c r="G362" s="2">
        <v>8.5500000000000007</v>
      </c>
      <c r="H362" s="2">
        <f t="shared" ref="H362" si="365">(G362-G361)/G361</f>
        <v>-2.8409090909090908E-2</v>
      </c>
      <c r="I362" s="2">
        <v>329.57620200000002</v>
      </c>
      <c r="J362" s="2">
        <f t="shared" si="332"/>
        <v>9.0172487972585841E-3</v>
      </c>
    </row>
    <row r="363" spans="2:10" x14ac:dyDescent="0.3">
      <c r="B363" s="29">
        <v>44112</v>
      </c>
      <c r="C363" s="2">
        <v>2045.721802</v>
      </c>
      <c r="D363" s="2">
        <f t="shared" si="330"/>
        <v>-8.0842781421419097E-3</v>
      </c>
      <c r="E363" s="2">
        <v>78.550003000000004</v>
      </c>
      <c r="F363" s="2">
        <f t="shared" si="330"/>
        <v>4.4757802228561159E-3</v>
      </c>
      <c r="G363" s="2">
        <v>8.9499999999999993</v>
      </c>
      <c r="H363" s="2">
        <f t="shared" ref="H363" si="366">(G363-G362)/G362</f>
        <v>4.6783625730993983E-2</v>
      </c>
      <c r="I363" s="2">
        <v>315.748199</v>
      </c>
      <c r="J363" s="2">
        <f t="shared" si="332"/>
        <v>-4.1956921998876677E-2</v>
      </c>
    </row>
    <row r="364" spans="2:10" x14ac:dyDescent="0.3">
      <c r="B364" s="29">
        <v>44113</v>
      </c>
      <c r="C364" s="2">
        <v>2040.423096</v>
      </c>
      <c r="D364" s="2">
        <f t="shared" si="330"/>
        <v>-2.5901400644113772E-3</v>
      </c>
      <c r="E364" s="2">
        <v>75.25</v>
      </c>
      <c r="F364" s="2">
        <f t="shared" si="330"/>
        <v>-4.201149425799517E-2</v>
      </c>
      <c r="G364" s="2">
        <v>8.9</v>
      </c>
      <c r="H364" s="2">
        <f t="shared" ref="H364" si="367">(G364-G363)/G363</f>
        <v>-5.5865921787708311E-3</v>
      </c>
      <c r="I364" s="2">
        <v>312.50332600000002</v>
      </c>
      <c r="J364" s="2">
        <f t="shared" si="332"/>
        <v>-1.0276774373620368E-2</v>
      </c>
    </row>
    <row r="365" spans="2:10" x14ac:dyDescent="0.3">
      <c r="B365" s="29">
        <v>44116</v>
      </c>
      <c r="C365" s="2">
        <v>2043.7120359999999</v>
      </c>
      <c r="D365" s="2">
        <f t="shared" si="330"/>
        <v>1.6118911839644809E-3</v>
      </c>
      <c r="E365" s="2">
        <v>72.849997999999999</v>
      </c>
      <c r="F365" s="2">
        <f t="shared" si="330"/>
        <v>-3.1893714285714296E-2</v>
      </c>
      <c r="G365" s="2">
        <v>8.6999999999999993</v>
      </c>
      <c r="H365" s="2">
        <f t="shared" ref="H365" si="368">(G365-G364)/G364</f>
        <v>-2.2471910112359668E-2</v>
      </c>
      <c r="I365" s="2">
        <v>314.84957900000001</v>
      </c>
      <c r="J365" s="2">
        <f t="shared" si="332"/>
        <v>7.5079296916026744E-3</v>
      </c>
    </row>
    <row r="366" spans="2:10" x14ac:dyDescent="0.3">
      <c r="B366" s="29">
        <v>44117</v>
      </c>
      <c r="C366" s="2">
        <v>2083.5895999999998</v>
      </c>
      <c r="D366" s="2">
        <f t="shared" si="330"/>
        <v>1.9512320374669406E-2</v>
      </c>
      <c r="E366" s="2">
        <v>71.699996999999996</v>
      </c>
      <c r="F366" s="2">
        <f t="shared" si="330"/>
        <v>-1.5785875519173015E-2</v>
      </c>
      <c r="G366" s="2">
        <v>8.5500000000000007</v>
      </c>
      <c r="H366" s="2">
        <f t="shared" ref="H366" si="369">(G366-G365)/G365</f>
        <v>-1.7241379310344664E-2</v>
      </c>
      <c r="I366" s="2">
        <v>312.703033</v>
      </c>
      <c r="J366" s="2">
        <f t="shared" si="332"/>
        <v>-6.8176873757229981E-3</v>
      </c>
    </row>
    <row r="367" spans="2:10" x14ac:dyDescent="0.3">
      <c r="B367" s="29">
        <v>44118</v>
      </c>
      <c r="C367" s="2">
        <v>2089.8017580000001</v>
      </c>
      <c r="D367" s="2">
        <f t="shared" si="330"/>
        <v>2.9814690954496378E-3</v>
      </c>
      <c r="E367" s="2">
        <v>69.949996999999996</v>
      </c>
      <c r="F367" s="2">
        <f t="shared" si="330"/>
        <v>-2.440725346194924E-2</v>
      </c>
      <c r="G367" s="2">
        <v>8.4</v>
      </c>
      <c r="H367" s="2">
        <f t="shared" ref="H367" si="370">(G367-G366)/G366</f>
        <v>-1.7543859649122848E-2</v>
      </c>
      <c r="I367" s="2">
        <v>312.90267899999998</v>
      </c>
      <c r="J367" s="2">
        <f t="shared" si="332"/>
        <v>6.384523939042603E-4</v>
      </c>
    </row>
    <row r="368" spans="2:10" x14ac:dyDescent="0.3">
      <c r="B368" s="29">
        <v>44119</v>
      </c>
      <c r="C368" s="2">
        <v>2015.8023679999999</v>
      </c>
      <c r="D368" s="2">
        <f t="shared" si="330"/>
        <v>-3.5409765407997215E-2</v>
      </c>
      <c r="E368" s="2">
        <v>68.550003000000004</v>
      </c>
      <c r="F368" s="2">
        <f t="shared" si="330"/>
        <v>-2.001421100847213E-2</v>
      </c>
      <c r="G368" s="2">
        <v>8</v>
      </c>
      <c r="H368" s="2">
        <f t="shared" ref="H368" si="371">(G368-G367)/G367</f>
        <v>-4.7619047619047658E-2</v>
      </c>
      <c r="I368" s="2">
        <v>306.61270100000002</v>
      </c>
      <c r="J368" s="2">
        <f t="shared" si="332"/>
        <v>-2.0102026675201341E-2</v>
      </c>
    </row>
    <row r="369" spans="2:10" x14ac:dyDescent="0.3">
      <c r="B369" s="29">
        <v>44120</v>
      </c>
      <c r="C369" s="2">
        <v>1987.755615</v>
      </c>
      <c r="D369" s="2">
        <f t="shared" si="330"/>
        <v>-1.3913443820302058E-2</v>
      </c>
      <c r="E369" s="2">
        <v>71.849997999999999</v>
      </c>
      <c r="F369" s="2">
        <f t="shared" si="330"/>
        <v>4.8139968717433833E-2</v>
      </c>
      <c r="G369" s="2">
        <v>8.0500000000000007</v>
      </c>
      <c r="H369" s="2">
        <f t="shared" ref="H369" si="372">(G369-G368)/G368</f>
        <v>6.2500000000000888E-3</v>
      </c>
      <c r="I369" s="2">
        <v>306.51284800000002</v>
      </c>
      <c r="J369" s="2">
        <f t="shared" si="332"/>
        <v>-3.2566491757951007E-4</v>
      </c>
    </row>
    <row r="370" spans="2:10" x14ac:dyDescent="0.3">
      <c r="B370" s="29">
        <v>44123</v>
      </c>
      <c r="C370" s="2">
        <v>1988.12085</v>
      </c>
      <c r="D370" s="2">
        <f t="shared" si="330"/>
        <v>1.8374240638227763E-4</v>
      </c>
      <c r="E370" s="2">
        <v>78.5</v>
      </c>
      <c r="F370" s="2">
        <f t="shared" si="330"/>
        <v>9.2553962214445729E-2</v>
      </c>
      <c r="G370" s="2">
        <v>7.95</v>
      </c>
      <c r="H370" s="2">
        <f t="shared" ref="H370" si="373">(G370-G369)/G369</f>
        <v>-1.242236024844727E-2</v>
      </c>
      <c r="I370" s="2">
        <v>316.44708300000002</v>
      </c>
      <c r="J370" s="2">
        <f t="shared" si="332"/>
        <v>3.2410501108912734E-2</v>
      </c>
    </row>
    <row r="371" spans="2:10" x14ac:dyDescent="0.3">
      <c r="B371" s="29">
        <v>44124</v>
      </c>
      <c r="C371" s="2">
        <v>1969.575562</v>
      </c>
      <c r="D371" s="2">
        <f t="shared" si="330"/>
        <v>-9.3280486445278359E-3</v>
      </c>
      <c r="E371" s="2">
        <v>78.849997999999999</v>
      </c>
      <c r="F371" s="2">
        <f t="shared" si="330"/>
        <v>4.4585732484076351E-3</v>
      </c>
      <c r="G371" s="2">
        <v>8.6999999999999993</v>
      </c>
      <c r="H371" s="2">
        <f t="shared" ref="H371" si="374">(G371-G370)/G370</f>
        <v>9.4339622641509316E-2</v>
      </c>
      <c r="I371" s="2">
        <v>321.38919099999998</v>
      </c>
      <c r="J371" s="2">
        <f t="shared" si="332"/>
        <v>1.5617486352370522E-2</v>
      </c>
    </row>
    <row r="372" spans="2:10" x14ac:dyDescent="0.3">
      <c r="B372" s="29">
        <v>44125</v>
      </c>
      <c r="C372" s="2">
        <v>1940.980591</v>
      </c>
      <c r="D372" s="2">
        <f t="shared" si="330"/>
        <v>-1.4518341693356158E-2</v>
      </c>
      <c r="E372" s="2">
        <v>84.650002000000001</v>
      </c>
      <c r="F372" s="2">
        <f t="shared" si="330"/>
        <v>7.3557440039503888E-2</v>
      </c>
      <c r="G372" s="2">
        <v>8.6</v>
      </c>
      <c r="H372" s="2">
        <f t="shared" ref="H372" si="375">(G372-G371)/G371</f>
        <v>-1.1494252873563178E-2</v>
      </c>
      <c r="I372" s="2">
        <v>311.50491299999999</v>
      </c>
      <c r="J372" s="2">
        <f t="shared" si="332"/>
        <v>-3.0754855100276212E-2</v>
      </c>
    </row>
    <row r="373" spans="2:10" x14ac:dyDescent="0.3">
      <c r="B373" s="29">
        <v>44126</v>
      </c>
      <c r="C373" s="2">
        <v>1924.855957</v>
      </c>
      <c r="D373" s="2">
        <f t="shared" si="330"/>
        <v>-8.3074679235677195E-3</v>
      </c>
      <c r="E373" s="2">
        <v>88.599997999999999</v>
      </c>
      <c r="F373" s="2">
        <f t="shared" si="330"/>
        <v>4.6662680527757093E-2</v>
      </c>
      <c r="G373" s="2">
        <v>8.9</v>
      </c>
      <c r="H373" s="2">
        <f t="shared" ref="H373" si="376">(G373-G372)/G372</f>
        <v>3.4883720930232641E-2</v>
      </c>
      <c r="I373" s="2">
        <v>311.00570699999997</v>
      </c>
      <c r="J373" s="2">
        <f t="shared" si="332"/>
        <v>-1.6025622042115759E-3</v>
      </c>
    </row>
    <row r="374" spans="2:10" x14ac:dyDescent="0.3">
      <c r="B374" s="29">
        <v>44127</v>
      </c>
      <c r="C374" s="2">
        <v>1930.428711</v>
      </c>
      <c r="D374" s="2">
        <f t="shared" si="330"/>
        <v>2.8951537800706363E-3</v>
      </c>
      <c r="E374" s="2">
        <v>93</v>
      </c>
      <c r="F374" s="2">
        <f t="shared" si="330"/>
        <v>4.9661423242921526E-2</v>
      </c>
      <c r="G374" s="2">
        <v>9.0500000000000007</v>
      </c>
      <c r="H374" s="2">
        <f t="shared" ref="H374" si="377">(G374-G373)/G373</f>
        <v>1.6853932584269701E-2</v>
      </c>
      <c r="I374" s="2">
        <v>314.94946299999998</v>
      </c>
      <c r="J374" s="2">
        <f t="shared" si="332"/>
        <v>1.2680654763676115E-2</v>
      </c>
    </row>
    <row r="375" spans="2:10" x14ac:dyDescent="0.3">
      <c r="B375" s="29">
        <v>44130</v>
      </c>
      <c r="C375" s="2">
        <v>1853.7342530000001</v>
      </c>
      <c r="D375" s="2">
        <f t="shared" si="330"/>
        <v>-3.9729236082626795E-2</v>
      </c>
      <c r="E375" s="2">
        <v>90.800003000000004</v>
      </c>
      <c r="F375" s="2">
        <f t="shared" si="330"/>
        <v>-2.3655881720430066E-2</v>
      </c>
      <c r="G375" s="2">
        <v>8.9</v>
      </c>
      <c r="H375" s="2">
        <f t="shared" ref="H375" si="378">(G375-G374)/G374</f>
        <v>-1.6574585635359153E-2</v>
      </c>
      <c r="I375" s="2">
        <v>306.91220099999998</v>
      </c>
      <c r="J375" s="2">
        <f t="shared" si="332"/>
        <v>-2.5519211633010463E-2</v>
      </c>
    </row>
    <row r="376" spans="2:10" x14ac:dyDescent="0.3">
      <c r="B376" s="29">
        <v>44131</v>
      </c>
      <c r="C376" s="2">
        <v>1858.667725</v>
      </c>
      <c r="D376" s="2">
        <f t="shared" si="330"/>
        <v>2.6613696067900937E-3</v>
      </c>
      <c r="E376" s="2">
        <v>92.599997999999999</v>
      </c>
      <c r="F376" s="2">
        <f t="shared" si="330"/>
        <v>1.9823732825207014E-2</v>
      </c>
      <c r="G376" s="2">
        <v>8.6999999999999993</v>
      </c>
      <c r="H376" s="2">
        <f t="shared" ref="H376" si="379">(G376-G375)/G375</f>
        <v>-2.2471910112359668E-2</v>
      </c>
      <c r="I376" s="2">
        <v>313.55166600000001</v>
      </c>
      <c r="J376" s="2">
        <f t="shared" si="332"/>
        <v>2.1633108681788867E-2</v>
      </c>
    </row>
    <row r="377" spans="2:10" x14ac:dyDescent="0.3">
      <c r="B377" s="29">
        <v>44132</v>
      </c>
      <c r="C377" s="2">
        <v>1837.6096190000001</v>
      </c>
      <c r="D377" s="2">
        <f t="shared" si="330"/>
        <v>-1.1329677551699001E-2</v>
      </c>
      <c r="E377" s="2">
        <v>90.199996999999996</v>
      </c>
      <c r="F377" s="2">
        <f t="shared" si="330"/>
        <v>-2.5917937924793511E-2</v>
      </c>
      <c r="G377" s="2">
        <v>8.6999999999999993</v>
      </c>
      <c r="H377" s="2">
        <f t="shared" ref="H377" si="380">(G377-G376)/G376</f>
        <v>0</v>
      </c>
      <c r="I377" s="2">
        <v>318.34402499999999</v>
      </c>
      <c r="J377" s="2">
        <f t="shared" si="332"/>
        <v>1.5284112698670771E-2</v>
      </c>
    </row>
    <row r="378" spans="2:10" x14ac:dyDescent="0.3">
      <c r="B378" s="29">
        <v>44133</v>
      </c>
      <c r="C378" s="2">
        <v>1851.7242429999999</v>
      </c>
      <c r="D378" s="2">
        <f t="shared" si="330"/>
        <v>7.6809698066778679E-3</v>
      </c>
      <c r="E378" s="2">
        <v>89.800003000000004</v>
      </c>
      <c r="F378" s="2">
        <f t="shared" si="330"/>
        <v>-4.4345234290860611E-3</v>
      </c>
      <c r="G378" s="2">
        <v>8.35</v>
      </c>
      <c r="H378" s="2">
        <f t="shared" ref="H378" si="381">(G378-G377)/G377</f>
        <v>-4.0229885057471229E-2</v>
      </c>
      <c r="I378" s="2">
        <v>328.37808200000001</v>
      </c>
      <c r="J378" s="2">
        <f t="shared" si="332"/>
        <v>3.1519539278301263E-2</v>
      </c>
    </row>
    <row r="379" spans="2:10" x14ac:dyDescent="0.3">
      <c r="B379" s="29">
        <v>44134</v>
      </c>
      <c r="C379" s="2">
        <v>1876.9389650000001</v>
      </c>
      <c r="D379" s="2">
        <f t="shared" si="330"/>
        <v>1.3616888203153566E-2</v>
      </c>
      <c r="E379" s="2">
        <v>89.849997999999999</v>
      </c>
      <c r="F379" s="2">
        <f t="shared" si="330"/>
        <v>5.5673717516463298E-4</v>
      </c>
      <c r="G379" s="2">
        <v>8.75</v>
      </c>
      <c r="H379" s="2">
        <f t="shared" ref="H379" si="382">(G379-G378)/G378</f>
        <v>4.7904191616766512E-2</v>
      </c>
      <c r="I379" s="2">
        <v>339.16095000000001</v>
      </c>
      <c r="J379" s="2">
        <f t="shared" si="332"/>
        <v>3.2836747003108471E-2</v>
      </c>
    </row>
    <row r="380" spans="2:10" x14ac:dyDescent="0.3">
      <c r="B380" s="29">
        <v>44137</v>
      </c>
      <c r="C380" s="2">
        <v>1715.190552</v>
      </c>
      <c r="D380" s="2">
        <f t="shared" si="330"/>
        <v>-8.6176703673472951E-2</v>
      </c>
      <c r="E380" s="2">
        <v>91</v>
      </c>
      <c r="F380" s="2">
        <f t="shared" si="330"/>
        <v>1.2799132171377462E-2</v>
      </c>
      <c r="G380" s="2">
        <v>8.75</v>
      </c>
      <c r="H380" s="2">
        <f t="shared" ref="H380" si="383">(G380-G379)/G379</f>
        <v>0</v>
      </c>
      <c r="I380" s="2">
        <v>340.55877700000002</v>
      </c>
      <c r="J380" s="2">
        <f t="shared" si="332"/>
        <v>4.1214267149564431E-3</v>
      </c>
    </row>
    <row r="381" spans="2:10" x14ac:dyDescent="0.3">
      <c r="B381" s="29">
        <v>44138</v>
      </c>
      <c r="C381" s="2">
        <v>1690.4785159999999</v>
      </c>
      <c r="D381" s="2">
        <f t="shared" si="330"/>
        <v>-1.4407749606120804E-2</v>
      </c>
      <c r="E381" s="2">
        <v>89</v>
      </c>
      <c r="F381" s="2">
        <f t="shared" si="330"/>
        <v>-2.197802197802198E-2</v>
      </c>
      <c r="G381" s="2">
        <v>8.5500000000000007</v>
      </c>
      <c r="H381" s="2">
        <f t="shared" ref="H381" si="384">(G381-G380)/G380</f>
        <v>-2.2857142857142777E-2</v>
      </c>
      <c r="I381" s="2">
        <v>344.252838</v>
      </c>
      <c r="J381" s="2">
        <f t="shared" si="332"/>
        <v>1.0847058568101378E-2</v>
      </c>
    </row>
    <row r="382" spans="2:10" x14ac:dyDescent="0.3">
      <c r="B382" s="29">
        <v>44139</v>
      </c>
      <c r="C382" s="2">
        <v>1747.850952</v>
      </c>
      <c r="D382" s="2">
        <f t="shared" si="330"/>
        <v>3.3938577424665779E-2</v>
      </c>
      <c r="E382" s="2">
        <v>87.349997999999999</v>
      </c>
      <c r="F382" s="2">
        <f t="shared" si="330"/>
        <v>-1.8539348314606748E-2</v>
      </c>
      <c r="G382" s="2">
        <v>8.4</v>
      </c>
      <c r="H382" s="2">
        <f t="shared" ref="H382" si="385">(G382-G381)/G381</f>
        <v>-1.7543859649122848E-2</v>
      </c>
      <c r="I382" s="2">
        <v>351.29168700000002</v>
      </c>
      <c r="J382" s="2">
        <f t="shared" si="332"/>
        <v>2.0446742112261183E-2</v>
      </c>
    </row>
    <row r="383" spans="2:10" x14ac:dyDescent="0.3">
      <c r="B383" s="29">
        <v>44140</v>
      </c>
      <c r="C383" s="2">
        <v>1786.0383300000001</v>
      </c>
      <c r="D383" s="2">
        <f t="shared" si="330"/>
        <v>2.1848189032539475E-2</v>
      </c>
      <c r="E383" s="2">
        <v>91.650002000000001</v>
      </c>
      <c r="F383" s="2">
        <f t="shared" si="330"/>
        <v>4.9227293628558544E-2</v>
      </c>
      <c r="G383" s="2">
        <v>8.5</v>
      </c>
      <c r="H383" s="2">
        <f t="shared" ref="H383" si="386">(G383-G382)/G382</f>
        <v>1.1904761904761862E-2</v>
      </c>
      <c r="I383" s="2">
        <v>352.190247</v>
      </c>
      <c r="J383" s="2">
        <f t="shared" si="332"/>
        <v>2.5578743626801931E-3</v>
      </c>
    </row>
    <row r="384" spans="2:10" x14ac:dyDescent="0.3">
      <c r="B384" s="29">
        <v>44141</v>
      </c>
      <c r="C384" s="2">
        <v>1853.7799070000001</v>
      </c>
      <c r="D384" s="2">
        <f t="shared" si="330"/>
        <v>3.7928400450397949E-2</v>
      </c>
      <c r="E384" s="2">
        <v>90.900002000000001</v>
      </c>
      <c r="F384" s="2">
        <f t="shared" si="330"/>
        <v>-8.183305877069157E-3</v>
      </c>
      <c r="G384" s="2">
        <v>8.6</v>
      </c>
      <c r="H384" s="2">
        <f t="shared" ref="H384" si="387">(G384-G383)/G383</f>
        <v>1.1764705882352899E-2</v>
      </c>
      <c r="I384" s="2">
        <v>351.54129</v>
      </c>
      <c r="J384" s="2">
        <f t="shared" si="332"/>
        <v>-1.8426319454553091E-3</v>
      </c>
    </row>
    <row r="385" spans="2:10" x14ac:dyDescent="0.3">
      <c r="B385" s="29">
        <v>44144</v>
      </c>
      <c r="C385" s="2">
        <v>1873.4674070000001</v>
      </c>
      <c r="D385" s="2">
        <f t="shared" si="330"/>
        <v>1.0620192788614575E-2</v>
      </c>
      <c r="E385" s="2">
        <v>90.800003000000004</v>
      </c>
      <c r="F385" s="2">
        <f t="shared" si="330"/>
        <v>-1.1000989856963571E-3</v>
      </c>
      <c r="G385" s="2">
        <v>8.6999999999999993</v>
      </c>
      <c r="H385" s="2">
        <f t="shared" ref="H385" si="388">(G385-G384)/G384</f>
        <v>1.1627906976744146E-2</v>
      </c>
      <c r="I385" s="2">
        <v>357.33209199999999</v>
      </c>
      <c r="J385" s="2">
        <f t="shared" si="332"/>
        <v>1.6472608381223112E-2</v>
      </c>
    </row>
    <row r="386" spans="2:10" x14ac:dyDescent="0.3">
      <c r="B386" s="29">
        <v>44145</v>
      </c>
      <c r="C386" s="2">
        <v>1904.391846</v>
      </c>
      <c r="D386" s="2">
        <f t="shared" si="330"/>
        <v>1.6506526286208242E-2</v>
      </c>
      <c r="E386" s="2">
        <v>89.900002000000001</v>
      </c>
      <c r="F386" s="2">
        <f t="shared" si="330"/>
        <v>-9.9119049588577996E-3</v>
      </c>
      <c r="G386" s="2">
        <v>8.5500000000000007</v>
      </c>
      <c r="H386" s="2">
        <f t="shared" ref="H386" si="389">(G386-G385)/G385</f>
        <v>-1.7241379310344664E-2</v>
      </c>
      <c r="I386" s="2">
        <v>358.92953499999999</v>
      </c>
      <c r="J386" s="2">
        <f t="shared" si="332"/>
        <v>4.4704716866012647E-3</v>
      </c>
    </row>
    <row r="387" spans="2:10" x14ac:dyDescent="0.3">
      <c r="B387" s="29">
        <v>44146</v>
      </c>
      <c r="C387" s="2">
        <v>1824.591064</v>
      </c>
      <c r="D387" s="2">
        <f t="shared" si="330"/>
        <v>-4.1903551607624365E-2</v>
      </c>
      <c r="E387" s="2">
        <v>91.550003000000004</v>
      </c>
      <c r="F387" s="2">
        <f t="shared" si="330"/>
        <v>1.835373707778119E-2</v>
      </c>
      <c r="G387" s="2">
        <v>8.4499999999999993</v>
      </c>
      <c r="H387" s="2">
        <f t="shared" ref="H387" si="390">(G387-G386)/G386</f>
        <v>-1.1695906432748704E-2</v>
      </c>
      <c r="I387" s="2">
        <v>359.528595</v>
      </c>
      <c r="J387" s="2">
        <f t="shared" si="332"/>
        <v>1.6690184049635499E-3</v>
      </c>
    </row>
    <row r="388" spans="2:10" x14ac:dyDescent="0.3">
      <c r="B388" s="29">
        <v>44147</v>
      </c>
      <c r="C388" s="2">
        <v>1808.877563</v>
      </c>
      <c r="D388" s="2">
        <f t="shared" si="330"/>
        <v>-8.6120672790930379E-3</v>
      </c>
      <c r="E388" s="2">
        <v>90.300003000000004</v>
      </c>
      <c r="F388" s="2">
        <f t="shared" si="330"/>
        <v>-1.3653740677649131E-2</v>
      </c>
      <c r="G388" s="2">
        <v>8.5</v>
      </c>
      <c r="H388" s="2">
        <f t="shared" ref="H388" si="391">(G388-G387)/G387</f>
        <v>5.9171597633136943E-3</v>
      </c>
      <c r="I388" s="2">
        <v>364.96994000000001</v>
      </c>
      <c r="J388" s="2">
        <f t="shared" si="332"/>
        <v>1.5134665435999639E-2</v>
      </c>
    </row>
    <row r="389" spans="2:10" x14ac:dyDescent="0.3">
      <c r="B389" s="29">
        <v>44148</v>
      </c>
      <c r="C389" s="2">
        <v>1823.8602289999999</v>
      </c>
      <c r="D389" s="2">
        <f t="shared" si="330"/>
        <v>8.2828524751842932E-3</v>
      </c>
      <c r="E389" s="2">
        <v>90.699996999999996</v>
      </c>
      <c r="F389" s="2">
        <f t="shared" si="330"/>
        <v>4.4296122559374929E-3</v>
      </c>
      <c r="G389" s="2">
        <v>8.6999999999999993</v>
      </c>
      <c r="H389" s="2">
        <f t="shared" ref="H389" si="392">(G389-G388)/G388</f>
        <v>2.3529411764705799E-2</v>
      </c>
      <c r="I389" s="2">
        <v>368.015106</v>
      </c>
      <c r="J389" s="2">
        <f t="shared" si="332"/>
        <v>8.3436076954721116E-3</v>
      </c>
    </row>
    <row r="390" spans="2:10" x14ac:dyDescent="0.3">
      <c r="B390" s="29">
        <v>44152</v>
      </c>
      <c r="C390" s="2">
        <v>1820.982544</v>
      </c>
      <c r="D390" s="2">
        <f t="shared" si="330"/>
        <v>-1.5777990847345401E-3</v>
      </c>
      <c r="E390" s="2">
        <v>99.449996999999996</v>
      </c>
      <c r="F390" s="2">
        <f t="shared" si="330"/>
        <v>9.6471888527184857E-2</v>
      </c>
      <c r="G390" s="2">
        <v>9.3000000000000007</v>
      </c>
      <c r="H390" s="2">
        <f t="shared" ref="H390" si="393">(G390-G389)/G389</f>
        <v>6.8965517241379476E-2</v>
      </c>
      <c r="I390" s="2">
        <v>393.67431599999998</v>
      </c>
      <c r="J390" s="2">
        <f t="shared" si="332"/>
        <v>6.9723252066723515E-2</v>
      </c>
    </row>
    <row r="391" spans="2:10" x14ac:dyDescent="0.3">
      <c r="B391" s="29">
        <v>44153</v>
      </c>
      <c r="C391" s="2">
        <v>1815.4554439999999</v>
      </c>
      <c r="D391" s="2">
        <f t="shared" si="330"/>
        <v>-3.0352295348527068E-3</v>
      </c>
      <c r="E391" s="2">
        <v>104.400002</v>
      </c>
      <c r="F391" s="2">
        <f t="shared" si="330"/>
        <v>4.9773807434101827E-2</v>
      </c>
      <c r="G391" s="2">
        <v>9.1999999999999993</v>
      </c>
      <c r="H391" s="2">
        <f t="shared" ref="H391" si="394">(G391-G390)/G390</f>
        <v>-1.0752688172043163E-2</v>
      </c>
      <c r="I391" s="2">
        <v>393.87402300000002</v>
      </c>
      <c r="J391" s="2">
        <f t="shared" si="332"/>
        <v>5.072898888329974E-4</v>
      </c>
    </row>
    <row r="392" spans="2:10" x14ac:dyDescent="0.3">
      <c r="B392" s="29">
        <v>44154</v>
      </c>
      <c r="C392" s="2">
        <v>1802.619751</v>
      </c>
      <c r="D392" s="2">
        <f t="shared" si="330"/>
        <v>-7.070233005398943E-3</v>
      </c>
      <c r="E392" s="2">
        <v>108.199997</v>
      </c>
      <c r="F392" s="2">
        <f t="shared" si="330"/>
        <v>3.6398418842942128E-2</v>
      </c>
      <c r="G392" s="2">
        <v>9.25</v>
      </c>
      <c r="H392" s="2">
        <f t="shared" ref="H392" si="395">(G392-G391)/G391</f>
        <v>5.4347826086957301E-3</v>
      </c>
      <c r="I392" s="2">
        <v>385.13790899999998</v>
      </c>
      <c r="J392" s="2">
        <f t="shared" si="332"/>
        <v>-2.2179969964660613E-2</v>
      </c>
    </row>
    <row r="393" spans="2:10" x14ac:dyDescent="0.3">
      <c r="B393" s="29">
        <v>44155</v>
      </c>
      <c r="C393" s="2">
        <v>1735.334961</v>
      </c>
      <c r="D393" s="2">
        <f t="shared" ref="D393:F456" si="396">(C393-C392)/C392</f>
        <v>-3.7326113819996599E-2</v>
      </c>
      <c r="E393" s="2">
        <v>103.550003</v>
      </c>
      <c r="F393" s="2">
        <f t="shared" si="396"/>
        <v>-4.2975916163842338E-2</v>
      </c>
      <c r="G393" s="2">
        <v>10.050000000000001</v>
      </c>
      <c r="H393" s="2">
        <f t="shared" ref="H393" si="397">(G393-G392)/G392</f>
        <v>8.6486486486486561E-2</v>
      </c>
      <c r="I393" s="2">
        <v>387.683807</v>
      </c>
      <c r="J393" s="2">
        <f t="shared" ref="J393:J456" si="398">(I393-I392)/I392</f>
        <v>6.6103542147029279E-3</v>
      </c>
    </row>
    <row r="394" spans="2:10" x14ac:dyDescent="0.3">
      <c r="B394" s="29">
        <v>44158</v>
      </c>
      <c r="C394" s="2">
        <v>1782.1099850000001</v>
      </c>
      <c r="D394" s="2">
        <f t="shared" si="396"/>
        <v>2.6954464153160128E-2</v>
      </c>
      <c r="E394" s="2">
        <v>106.199997</v>
      </c>
      <c r="F394" s="2">
        <f t="shared" si="396"/>
        <v>2.5591443005559277E-2</v>
      </c>
      <c r="G394" s="2">
        <v>10.4</v>
      </c>
      <c r="H394" s="2">
        <f t="shared" ref="H394" si="399">(G394-G393)/G393</f>
        <v>3.4825870646766129E-2</v>
      </c>
      <c r="I394" s="2">
        <v>408.40090900000001</v>
      </c>
      <c r="J394" s="2">
        <f t="shared" si="398"/>
        <v>5.3438141149908823E-2</v>
      </c>
    </row>
    <row r="395" spans="2:10" x14ac:dyDescent="0.3">
      <c r="B395" s="29">
        <v>44159</v>
      </c>
      <c r="C395" s="2">
        <v>1794.3061520000001</v>
      </c>
      <c r="D395" s="2">
        <f t="shared" si="396"/>
        <v>6.8436668346258432E-3</v>
      </c>
      <c r="E395" s="2">
        <v>104.949997</v>
      </c>
      <c r="F395" s="2">
        <f t="shared" si="396"/>
        <v>-1.1770245153585081E-2</v>
      </c>
      <c r="G395" s="2">
        <v>10.25</v>
      </c>
      <c r="H395" s="2">
        <f t="shared" ref="H395" si="400">(G395-G394)/G394</f>
        <v>-1.4423076923076957E-2</v>
      </c>
      <c r="I395" s="2">
        <v>406.55386399999998</v>
      </c>
      <c r="J395" s="2">
        <f t="shared" si="398"/>
        <v>-4.5226270541920775E-3</v>
      </c>
    </row>
    <row r="396" spans="2:10" x14ac:dyDescent="0.3">
      <c r="B396" s="29">
        <v>44160</v>
      </c>
      <c r="C396" s="2">
        <v>1779.4605710000001</v>
      </c>
      <c r="D396" s="2">
        <f t="shared" si="396"/>
        <v>-8.2737168255554404E-3</v>
      </c>
      <c r="E396" s="2">
        <v>101.150002</v>
      </c>
      <c r="F396" s="2">
        <f t="shared" si="396"/>
        <v>-3.6207671354197328E-2</v>
      </c>
      <c r="G396" s="2">
        <v>9.6999999999999993</v>
      </c>
      <c r="H396" s="2">
        <f t="shared" ref="H396" si="401">(G396-G395)/G395</f>
        <v>-5.3658536585365922E-2</v>
      </c>
      <c r="I396" s="2">
        <v>398.61645499999997</v>
      </c>
      <c r="J396" s="2">
        <f t="shared" si="398"/>
        <v>-1.9523634388578834E-2</v>
      </c>
    </row>
    <row r="397" spans="2:10" x14ac:dyDescent="0.3">
      <c r="B397" s="29">
        <v>44161</v>
      </c>
      <c r="C397" s="2">
        <v>1783.845703</v>
      </c>
      <c r="D397" s="2">
        <f t="shared" si="396"/>
        <v>2.4643041107314792E-3</v>
      </c>
      <c r="E397" s="2">
        <v>102.900002</v>
      </c>
      <c r="F397" s="2">
        <f t="shared" si="396"/>
        <v>1.730103772019698E-2</v>
      </c>
      <c r="G397" s="2">
        <v>9.9499999999999993</v>
      </c>
      <c r="H397" s="2">
        <f t="shared" ref="H397" si="402">(G397-G396)/G396</f>
        <v>2.5773195876288662E-2</v>
      </c>
      <c r="I397" s="2">
        <v>401.31219499999997</v>
      </c>
      <c r="J397" s="2">
        <f t="shared" si="398"/>
        <v>6.7627413926000645E-3</v>
      </c>
    </row>
    <row r="398" spans="2:10" x14ac:dyDescent="0.3">
      <c r="B398" s="29">
        <v>44162</v>
      </c>
      <c r="C398" s="2">
        <v>1763.016357</v>
      </c>
      <c r="D398" s="2">
        <f t="shared" si="396"/>
        <v>-1.1676652282745099E-2</v>
      </c>
      <c r="E398" s="2">
        <v>102.849998</v>
      </c>
      <c r="F398" s="2">
        <f t="shared" si="396"/>
        <v>-4.8594751242085756E-4</v>
      </c>
      <c r="G398" s="2">
        <v>9.8000000000000007</v>
      </c>
      <c r="H398" s="2">
        <f t="shared" ref="H398" si="403">(G398-G397)/G397</f>
        <v>-1.5075376884421969E-2</v>
      </c>
      <c r="I398" s="2">
        <v>397.76782200000002</v>
      </c>
      <c r="J398" s="2">
        <f t="shared" si="398"/>
        <v>-8.8319593676936502E-3</v>
      </c>
    </row>
    <row r="399" spans="2:10" x14ac:dyDescent="0.3">
      <c r="B399" s="29">
        <v>44166</v>
      </c>
      <c r="C399" s="2">
        <v>1785.9470209999999</v>
      </c>
      <c r="D399" s="2">
        <f t="shared" si="396"/>
        <v>1.3006495322039704E-2</v>
      </c>
      <c r="E399" s="2">
        <v>107.949997</v>
      </c>
      <c r="F399" s="2">
        <f t="shared" si="396"/>
        <v>4.9586768100860795E-2</v>
      </c>
      <c r="G399" s="2">
        <v>10</v>
      </c>
      <c r="H399" s="2">
        <f t="shared" ref="H399" si="404">(G399-G398)/G398</f>
        <v>2.0408163265306048E-2</v>
      </c>
      <c r="I399" s="2">
        <v>421.23052999999999</v>
      </c>
      <c r="J399" s="2">
        <f t="shared" si="398"/>
        <v>5.8985937781563344E-2</v>
      </c>
    </row>
    <row r="400" spans="2:10" x14ac:dyDescent="0.3">
      <c r="B400" s="29">
        <v>44167</v>
      </c>
      <c r="C400" s="2">
        <v>1788.916138</v>
      </c>
      <c r="D400" s="2">
        <f t="shared" si="396"/>
        <v>1.6624888449029175E-3</v>
      </c>
      <c r="E400" s="2">
        <v>113.300003</v>
      </c>
      <c r="F400" s="2">
        <f t="shared" si="396"/>
        <v>4.95600384314972E-2</v>
      </c>
      <c r="G400" s="2">
        <v>9.9</v>
      </c>
      <c r="H400" s="2">
        <f t="shared" ref="H400" si="405">(G400-G399)/G399</f>
        <v>-9.9999999999999638E-3</v>
      </c>
      <c r="I400" s="2">
        <v>453.029968</v>
      </c>
      <c r="J400" s="2">
        <f t="shared" si="398"/>
        <v>7.5491769316910651E-2</v>
      </c>
    </row>
    <row r="401" spans="2:10" x14ac:dyDescent="0.3">
      <c r="B401" s="29">
        <v>44168</v>
      </c>
      <c r="C401" s="2">
        <v>1794.3061520000001</v>
      </c>
      <c r="D401" s="2">
        <f t="shared" si="396"/>
        <v>3.0130054089768988E-3</v>
      </c>
      <c r="E401" s="2">
        <v>118.949997</v>
      </c>
      <c r="F401" s="2">
        <f t="shared" si="396"/>
        <v>4.9867553842871407E-2</v>
      </c>
      <c r="G401" s="2">
        <v>9.9499999999999993</v>
      </c>
      <c r="H401" s="2">
        <f t="shared" ref="H401" si="406">(G401-G400)/G400</f>
        <v>5.0505050505049425E-3</v>
      </c>
      <c r="I401" s="2">
        <v>446.83981299999999</v>
      </c>
      <c r="J401" s="2">
        <f t="shared" si="398"/>
        <v>-1.366389739585617E-2</v>
      </c>
    </row>
    <row r="402" spans="2:10" x14ac:dyDescent="0.3">
      <c r="B402" s="29">
        <v>44169</v>
      </c>
      <c r="C402" s="2">
        <v>1778.5013429999999</v>
      </c>
      <c r="D402" s="2">
        <f t="shared" si="396"/>
        <v>-8.8083123286310863E-3</v>
      </c>
      <c r="E402" s="2">
        <v>124.849998</v>
      </c>
      <c r="F402" s="2">
        <f t="shared" si="396"/>
        <v>4.9600682209348886E-2</v>
      </c>
      <c r="G402" s="2">
        <v>9.75</v>
      </c>
      <c r="H402" s="2">
        <f t="shared" ref="H402" si="407">(G402-G401)/G401</f>
        <v>-2.0100502512562745E-2</v>
      </c>
      <c r="I402" s="2">
        <v>445.24240099999997</v>
      </c>
      <c r="J402" s="2">
        <f t="shared" si="398"/>
        <v>-3.5749097406412617E-3</v>
      </c>
    </row>
    <row r="403" spans="2:10" x14ac:dyDescent="0.3">
      <c r="B403" s="29">
        <v>44172</v>
      </c>
      <c r="C403" s="2">
        <v>1788.9617920000001</v>
      </c>
      <c r="D403" s="2">
        <f t="shared" si="396"/>
        <v>5.8816087157715202E-3</v>
      </c>
      <c r="E403" s="2">
        <v>131.050003</v>
      </c>
      <c r="F403" s="2">
        <f t="shared" si="396"/>
        <v>4.9659632353378204E-2</v>
      </c>
      <c r="G403" s="2">
        <v>9.6</v>
      </c>
      <c r="H403" s="2">
        <f t="shared" ref="H403" si="408">(G403-G402)/G402</f>
        <v>-1.5384615384615422E-2</v>
      </c>
      <c r="I403" s="2">
        <v>456.82394399999998</v>
      </c>
      <c r="J403" s="2">
        <f t="shared" si="398"/>
        <v>2.6011770159329484E-2</v>
      </c>
    </row>
    <row r="404" spans="2:10" x14ac:dyDescent="0.3">
      <c r="B404" s="29">
        <v>44173</v>
      </c>
      <c r="C404" s="2">
        <v>1821.439453</v>
      </c>
      <c r="D404" s="2">
        <f t="shared" si="396"/>
        <v>1.8154474369008713E-2</v>
      </c>
      <c r="E404" s="2">
        <v>137.60000600000001</v>
      </c>
      <c r="F404" s="2">
        <f t="shared" si="396"/>
        <v>4.998094505957397E-2</v>
      </c>
      <c r="G404" s="2">
        <v>9.5500000000000007</v>
      </c>
      <c r="H404" s="2">
        <f t="shared" ref="H404" si="409">(G404-G403)/G403</f>
        <v>-5.2083333333332229E-3</v>
      </c>
      <c r="I404" s="2">
        <v>451.18292200000002</v>
      </c>
      <c r="J404" s="2">
        <f t="shared" si="398"/>
        <v>-1.2348350111875845E-2</v>
      </c>
    </row>
    <row r="405" spans="2:10" x14ac:dyDescent="0.3">
      <c r="B405" s="29">
        <v>44174</v>
      </c>
      <c r="C405" s="2">
        <v>1851.7700199999999</v>
      </c>
      <c r="D405" s="2">
        <f t="shared" si="396"/>
        <v>1.6651976517827176E-2</v>
      </c>
      <c r="E405" s="2">
        <v>144.449997</v>
      </c>
      <c r="F405" s="2">
        <f t="shared" si="396"/>
        <v>4.9781909166486435E-2</v>
      </c>
      <c r="G405" s="2">
        <v>9.85</v>
      </c>
      <c r="H405" s="2">
        <f t="shared" ref="H405" si="410">(G405-G404)/G404</f>
        <v>3.1413612565444914E-2</v>
      </c>
      <c r="I405" s="2">
        <v>448.38736</v>
      </c>
      <c r="J405" s="2">
        <f t="shared" si="398"/>
        <v>-6.1960722883921968E-3</v>
      </c>
    </row>
    <row r="406" spans="2:10" x14ac:dyDescent="0.3">
      <c r="B406" s="29">
        <v>44175</v>
      </c>
      <c r="C406" s="2">
        <v>1833.544189</v>
      </c>
      <c r="D406" s="2">
        <f t="shared" si="396"/>
        <v>-9.8423836670603251E-3</v>
      </c>
      <c r="E406" s="2">
        <v>150.550003</v>
      </c>
      <c r="F406" s="2">
        <f t="shared" si="396"/>
        <v>4.2229187446781377E-2</v>
      </c>
      <c r="G406" s="2">
        <v>9.85</v>
      </c>
      <c r="H406" s="2">
        <f t="shared" ref="H406" si="411">(G406-G405)/G405</f>
        <v>0</v>
      </c>
      <c r="I406" s="2">
        <v>446.54031400000002</v>
      </c>
      <c r="J406" s="2">
        <f t="shared" si="398"/>
        <v>-4.1193088047798169E-3</v>
      </c>
    </row>
    <row r="407" spans="2:10" x14ac:dyDescent="0.3">
      <c r="B407" s="29">
        <v>44176</v>
      </c>
      <c r="C407" s="2">
        <v>1832.4479980000001</v>
      </c>
      <c r="D407" s="2">
        <f t="shared" si="396"/>
        <v>-5.9785360318897801E-4</v>
      </c>
      <c r="E407" s="2">
        <v>143.050003</v>
      </c>
      <c r="F407" s="2">
        <f t="shared" si="396"/>
        <v>-4.9817335440371924E-2</v>
      </c>
      <c r="G407" s="2">
        <v>10.1</v>
      </c>
      <c r="H407" s="2">
        <f t="shared" ref="H407" si="412">(G407-G406)/G406</f>
        <v>2.5380710659898477E-2</v>
      </c>
      <c r="I407" s="2">
        <v>449.08624300000002</v>
      </c>
      <c r="J407" s="2">
        <f t="shared" si="398"/>
        <v>5.7014538669402214E-3</v>
      </c>
    </row>
    <row r="408" spans="2:10" x14ac:dyDescent="0.3">
      <c r="B408" s="29">
        <v>44179</v>
      </c>
      <c r="C408" s="2">
        <v>1819.2010499999999</v>
      </c>
      <c r="D408" s="2">
        <f t="shared" si="396"/>
        <v>-7.2290990055152446E-3</v>
      </c>
      <c r="E408" s="2">
        <v>135.89999399999999</v>
      </c>
      <c r="F408" s="2">
        <f t="shared" si="396"/>
        <v>-4.9982585459994788E-2</v>
      </c>
      <c r="G408" s="2">
        <v>10.050000000000001</v>
      </c>
      <c r="H408" s="2">
        <f t="shared" ref="H408" si="413">(G408-G407)/G407</f>
        <v>-4.9504950495048447E-3</v>
      </c>
      <c r="I408" s="2">
        <v>454.42776500000002</v>
      </c>
      <c r="J408" s="2">
        <f t="shared" si="398"/>
        <v>1.189420090964576E-2</v>
      </c>
    </row>
    <row r="409" spans="2:10" x14ac:dyDescent="0.3">
      <c r="B409" s="29">
        <v>44180</v>
      </c>
      <c r="C409" s="2">
        <v>1803.716064</v>
      </c>
      <c r="D409" s="2">
        <f t="shared" si="396"/>
        <v>-8.511970680755673E-3</v>
      </c>
      <c r="E409" s="2">
        <v>129.14999399999999</v>
      </c>
      <c r="F409" s="2">
        <f t="shared" si="396"/>
        <v>-4.9668876365071807E-2</v>
      </c>
      <c r="G409" s="2">
        <v>9.9</v>
      </c>
      <c r="H409" s="2">
        <f t="shared" ref="H409" si="414">(G409-G408)/G408</f>
        <v>-1.4925373134328393E-2</v>
      </c>
      <c r="I409" s="2">
        <v>461.71618699999999</v>
      </c>
      <c r="J409" s="2">
        <f t="shared" si="398"/>
        <v>1.6038681087190983E-2</v>
      </c>
    </row>
    <row r="410" spans="2:10" x14ac:dyDescent="0.3">
      <c r="B410" s="29">
        <v>44181</v>
      </c>
      <c r="C410" s="2">
        <v>1805.725952</v>
      </c>
      <c r="D410" s="2">
        <f t="shared" si="396"/>
        <v>1.1143039861511409E-3</v>
      </c>
      <c r="E410" s="2">
        <v>135.60000600000001</v>
      </c>
      <c r="F410" s="2">
        <f t="shared" si="396"/>
        <v>4.9942023226110376E-2</v>
      </c>
      <c r="G410" s="2">
        <v>10</v>
      </c>
      <c r="H410" s="2">
        <f t="shared" ref="H410" si="415">(G410-G409)/G409</f>
        <v>1.0101010101010065E-2</v>
      </c>
      <c r="I410" s="2">
        <v>462.51492300000001</v>
      </c>
      <c r="J410" s="2">
        <f t="shared" si="398"/>
        <v>1.7299285199200076E-3</v>
      </c>
    </row>
    <row r="411" spans="2:10" x14ac:dyDescent="0.3">
      <c r="B411" s="29">
        <v>44182</v>
      </c>
      <c r="C411" s="2">
        <v>1813.993774</v>
      </c>
      <c r="D411" s="2">
        <f t="shared" si="396"/>
        <v>4.5786693107238586E-3</v>
      </c>
      <c r="E411" s="2">
        <v>139.5</v>
      </c>
      <c r="F411" s="2">
        <f t="shared" si="396"/>
        <v>2.8761016426503642E-2</v>
      </c>
      <c r="G411" s="2">
        <v>9.9499999999999993</v>
      </c>
      <c r="H411" s="2">
        <f t="shared" ref="H411" si="416">(G411-G410)/G410</f>
        <v>-5.0000000000000712E-3</v>
      </c>
      <c r="I411" s="2">
        <v>458.57119799999998</v>
      </c>
      <c r="J411" s="2">
        <f t="shared" si="398"/>
        <v>-8.5266978510010784E-3</v>
      </c>
    </row>
    <row r="412" spans="2:10" x14ac:dyDescent="0.3">
      <c r="B412" s="29">
        <v>44183</v>
      </c>
      <c r="C412" s="2">
        <v>1819.429443</v>
      </c>
      <c r="D412" s="2">
        <f t="shared" si="396"/>
        <v>2.9965202074612863E-3</v>
      </c>
      <c r="E412" s="2">
        <v>136.35000600000001</v>
      </c>
      <c r="F412" s="2">
        <f t="shared" si="396"/>
        <v>-2.2580602150537581E-2</v>
      </c>
      <c r="G412" s="2">
        <v>9.85</v>
      </c>
      <c r="H412" s="2">
        <f t="shared" ref="H412" si="417">(G412-G411)/G411</f>
        <v>-1.0050251256281372E-2</v>
      </c>
      <c r="I412" s="2">
        <v>454.42776500000002</v>
      </c>
      <c r="J412" s="2">
        <f t="shared" si="398"/>
        <v>-9.0355282191097383E-3</v>
      </c>
    </row>
    <row r="413" spans="2:10" x14ac:dyDescent="0.3">
      <c r="B413" s="29">
        <v>44186</v>
      </c>
      <c r="C413" s="2">
        <v>1772.060669</v>
      </c>
      <c r="D413" s="2">
        <f t="shared" si="396"/>
        <v>-2.6034960675306622E-2</v>
      </c>
      <c r="E413" s="2">
        <v>129.550003</v>
      </c>
      <c r="F413" s="2">
        <f t="shared" si="396"/>
        <v>-4.9871673639677018E-2</v>
      </c>
      <c r="G413" s="2">
        <v>9.1999999999999993</v>
      </c>
      <c r="H413" s="2">
        <f t="shared" ref="H413" si="418">(G413-G412)/G412</f>
        <v>-6.5989847715736086E-2</v>
      </c>
      <c r="I413" s="2">
        <v>428.51898199999999</v>
      </c>
      <c r="J413" s="2">
        <f t="shared" si="398"/>
        <v>-5.7014084515720619E-2</v>
      </c>
    </row>
    <row r="414" spans="2:10" x14ac:dyDescent="0.3">
      <c r="B414" s="29">
        <v>44187</v>
      </c>
      <c r="C414" s="2">
        <v>1769.320068</v>
      </c>
      <c r="D414" s="2">
        <f t="shared" si="396"/>
        <v>-1.5465616092853814E-3</v>
      </c>
      <c r="E414" s="2">
        <v>123.099998</v>
      </c>
      <c r="F414" s="2">
        <f t="shared" si="396"/>
        <v>-4.9787764188627646E-2</v>
      </c>
      <c r="G414" s="2">
        <v>9.5</v>
      </c>
      <c r="H414" s="2">
        <f t="shared" ref="H414" si="419">(G414-G413)/G413</f>
        <v>3.2608695652173995E-2</v>
      </c>
      <c r="I414" s="2">
        <v>458.07199100000003</v>
      </c>
      <c r="J414" s="2">
        <f t="shared" si="398"/>
        <v>6.896546067123821E-2</v>
      </c>
    </row>
    <row r="415" spans="2:10" x14ac:dyDescent="0.3">
      <c r="B415" s="29">
        <v>44188</v>
      </c>
      <c r="C415" s="2">
        <v>1775.8520510000001</v>
      </c>
      <c r="D415" s="2">
        <f t="shared" si="396"/>
        <v>3.6918040540758067E-3</v>
      </c>
      <c r="E415" s="2">
        <v>128.89999399999999</v>
      </c>
      <c r="F415" s="2">
        <f t="shared" si="396"/>
        <v>4.7116133990513898E-2</v>
      </c>
      <c r="G415" s="2">
        <v>10.55</v>
      </c>
      <c r="H415" s="2">
        <f t="shared" ref="H415" si="420">(G415-G414)/G414</f>
        <v>0.11052631578947376</v>
      </c>
      <c r="I415" s="2">
        <v>462.864349</v>
      </c>
      <c r="J415" s="2">
        <f t="shared" si="398"/>
        <v>1.046201927679088E-2</v>
      </c>
    </row>
    <row r="416" spans="2:10" x14ac:dyDescent="0.3">
      <c r="B416" s="29">
        <v>44189</v>
      </c>
      <c r="C416" s="2">
        <v>1821.804932</v>
      </c>
      <c r="D416" s="2">
        <f t="shared" si="396"/>
        <v>2.5876525566487032E-2</v>
      </c>
      <c r="E416" s="2">
        <v>129.949997</v>
      </c>
      <c r="F416" s="2">
        <f t="shared" si="396"/>
        <v>8.1458731487606111E-3</v>
      </c>
      <c r="G416" s="2">
        <v>10.1</v>
      </c>
      <c r="H416" s="2">
        <f t="shared" ref="H416" si="421">(G416-G415)/G415</f>
        <v>-4.2654028436019058E-2</v>
      </c>
      <c r="I416" s="2">
        <v>472.89840700000002</v>
      </c>
      <c r="J416" s="2">
        <f t="shared" si="398"/>
        <v>2.1678182866488201E-2</v>
      </c>
    </row>
    <row r="417" spans="2:10" x14ac:dyDescent="0.3">
      <c r="B417" s="29">
        <v>44193</v>
      </c>
      <c r="C417" s="2">
        <v>1830.1639399999999</v>
      </c>
      <c r="D417" s="2">
        <f t="shared" si="396"/>
        <v>4.5883112144302308E-3</v>
      </c>
      <c r="E417" s="2">
        <v>127.25</v>
      </c>
      <c r="F417" s="2">
        <f t="shared" si="396"/>
        <v>-2.077719940232085E-2</v>
      </c>
      <c r="G417" s="2">
        <v>10.4</v>
      </c>
      <c r="H417" s="2">
        <f t="shared" ref="H417" si="422">(G417-G416)/G416</f>
        <v>2.9702970297029774E-2</v>
      </c>
      <c r="I417" s="2">
        <v>490.07110599999999</v>
      </c>
      <c r="J417" s="2">
        <f t="shared" si="398"/>
        <v>3.6313717165894294E-2</v>
      </c>
    </row>
    <row r="418" spans="2:10" x14ac:dyDescent="0.3">
      <c r="B418" s="29">
        <v>44194</v>
      </c>
      <c r="C418" s="2">
        <v>1818.0592039999999</v>
      </c>
      <c r="D418" s="2">
        <f t="shared" si="396"/>
        <v>-6.6140173213116655E-3</v>
      </c>
      <c r="E418" s="2">
        <v>124.449997</v>
      </c>
      <c r="F418" s="2">
        <f t="shared" si="396"/>
        <v>-2.2003952848723016E-2</v>
      </c>
      <c r="G418" s="2">
        <v>10.3</v>
      </c>
      <c r="H418" s="2">
        <f t="shared" ref="H418" si="423">(G418-G417)/G417</f>
        <v>-9.6153846153845812E-3</v>
      </c>
      <c r="I418" s="2">
        <v>488.42373700000002</v>
      </c>
      <c r="J418" s="2">
        <f t="shared" si="398"/>
        <v>-3.361489750836217E-3</v>
      </c>
    </row>
    <row r="419" spans="2:10" x14ac:dyDescent="0.3">
      <c r="B419" s="29">
        <v>44195</v>
      </c>
      <c r="C419" s="2">
        <v>1823.038086</v>
      </c>
      <c r="D419" s="2">
        <f t="shared" si="396"/>
        <v>2.7385697831213821E-3</v>
      </c>
      <c r="E419" s="2">
        <v>130.64999399999999</v>
      </c>
      <c r="F419" s="2">
        <f t="shared" si="396"/>
        <v>4.9819181594676909E-2</v>
      </c>
      <c r="G419" s="2">
        <v>10.199999999999999</v>
      </c>
      <c r="H419" s="2">
        <f t="shared" ref="H419" si="424">(G419-G418)/G418</f>
        <v>-9.7087378640778078E-3</v>
      </c>
      <c r="I419" s="2">
        <v>483.38174400000003</v>
      </c>
      <c r="J419" s="2">
        <f t="shared" si="398"/>
        <v>-1.0322989277648459E-2</v>
      </c>
    </row>
    <row r="420" spans="2:10" x14ac:dyDescent="0.3">
      <c r="B420" s="29">
        <v>44196</v>
      </c>
      <c r="C420" s="2">
        <v>1813.7197269999999</v>
      </c>
      <c r="D420" s="2">
        <f t="shared" si="396"/>
        <v>-5.1114450496456063E-3</v>
      </c>
      <c r="E420" s="2">
        <v>137.14999399999999</v>
      </c>
      <c r="F420" s="2">
        <f t="shared" si="396"/>
        <v>4.9751246065881952E-2</v>
      </c>
      <c r="G420" s="2">
        <v>10.65</v>
      </c>
      <c r="H420" s="2">
        <f t="shared" ref="H420" si="425">(G420-G419)/G419</f>
        <v>4.4117647058823636E-2</v>
      </c>
      <c r="I420" s="2">
        <v>478.789063</v>
      </c>
      <c r="J420" s="2">
        <f t="shared" si="398"/>
        <v>-9.5011469858076129E-3</v>
      </c>
    </row>
    <row r="421" spans="2:10" x14ac:dyDescent="0.3">
      <c r="B421" s="29">
        <v>44197</v>
      </c>
      <c r="C421" s="2">
        <v>1815.7294919999999</v>
      </c>
      <c r="D421" s="2">
        <f t="shared" si="396"/>
        <v>1.1080901696560838E-3</v>
      </c>
      <c r="E421" s="2">
        <v>138.64999399999999</v>
      </c>
      <c r="F421" s="2">
        <f t="shared" si="396"/>
        <v>1.0936930846675795E-2</v>
      </c>
      <c r="G421" s="2">
        <v>11.2</v>
      </c>
      <c r="H421" s="2">
        <f t="shared" ref="H421" si="426">(G421-G420)/G420</f>
        <v>5.164319248826281E-2</v>
      </c>
      <c r="I421" s="2">
        <v>490.37063599999999</v>
      </c>
      <c r="J421" s="2">
        <f t="shared" si="398"/>
        <v>2.4189301500397872E-2</v>
      </c>
    </row>
    <row r="422" spans="2:10" x14ac:dyDescent="0.3">
      <c r="B422" s="29">
        <v>44200</v>
      </c>
      <c r="C422" s="2">
        <v>1818.7899170000001</v>
      </c>
      <c r="D422" s="2">
        <f t="shared" si="396"/>
        <v>1.6855071272919122E-3</v>
      </c>
      <c r="E422" s="2">
        <v>137.050003</v>
      </c>
      <c r="F422" s="2">
        <f t="shared" si="396"/>
        <v>-1.1539784127217408E-2</v>
      </c>
      <c r="G422" s="2">
        <v>11.9</v>
      </c>
      <c r="H422" s="2">
        <f t="shared" ref="H422" si="427">(G422-G421)/G421</f>
        <v>6.2500000000000097E-2</v>
      </c>
      <c r="I422" s="2">
        <v>493.71533199999999</v>
      </c>
      <c r="J422" s="2">
        <f t="shared" si="398"/>
        <v>6.8207509880342816E-3</v>
      </c>
    </row>
    <row r="423" spans="2:10" x14ac:dyDescent="0.3">
      <c r="B423" s="29">
        <v>44201</v>
      </c>
      <c r="C423" s="2">
        <v>1796.179077</v>
      </c>
      <c r="D423" s="2">
        <f t="shared" si="396"/>
        <v>-1.2431804129030726E-2</v>
      </c>
      <c r="E423" s="2">
        <v>139.050003</v>
      </c>
      <c r="F423" s="2">
        <f t="shared" si="396"/>
        <v>1.4593213835974889E-2</v>
      </c>
      <c r="G423" s="2">
        <v>11.9</v>
      </c>
      <c r="H423" s="2">
        <f t="shared" ref="H423" si="428">(G423-G422)/G422</f>
        <v>0</v>
      </c>
      <c r="I423" s="2">
        <v>493.61547899999999</v>
      </c>
      <c r="J423" s="2">
        <f t="shared" si="398"/>
        <v>-2.0224812463388514E-4</v>
      </c>
    </row>
    <row r="424" spans="2:10" x14ac:dyDescent="0.3">
      <c r="B424" s="29">
        <v>44202</v>
      </c>
      <c r="C424" s="2">
        <v>1748.8101810000001</v>
      </c>
      <c r="D424" s="2">
        <f t="shared" si="396"/>
        <v>-2.6372034173294152E-2</v>
      </c>
      <c r="E424" s="2">
        <v>136.300003</v>
      </c>
      <c r="F424" s="2">
        <f t="shared" si="396"/>
        <v>-1.9777058185320572E-2</v>
      </c>
      <c r="G424" s="2">
        <v>11.85</v>
      </c>
      <c r="H424" s="2">
        <f t="shared" ref="H424" si="429">(G424-G423)/G423</f>
        <v>-4.2016806722689672E-3</v>
      </c>
      <c r="I424" s="2">
        <v>490.12103300000001</v>
      </c>
      <c r="J424" s="2">
        <f t="shared" si="398"/>
        <v>-7.0792877222555298E-3</v>
      </c>
    </row>
    <row r="425" spans="2:10" x14ac:dyDescent="0.3">
      <c r="B425" s="29">
        <v>44203</v>
      </c>
      <c r="C425" s="2">
        <v>1745.978149</v>
      </c>
      <c r="D425" s="2">
        <f t="shared" si="396"/>
        <v>-1.6194050279262563E-3</v>
      </c>
      <c r="E425" s="2">
        <v>136.550003</v>
      </c>
      <c r="F425" s="2">
        <f t="shared" si="396"/>
        <v>1.8341892479635529E-3</v>
      </c>
      <c r="G425" s="2">
        <v>11.95</v>
      </c>
      <c r="H425" s="2">
        <f t="shared" ref="H425" si="430">(G425-G424)/G424</f>
        <v>8.4388185654008137E-3</v>
      </c>
      <c r="I425" s="2">
        <v>517.27789299999995</v>
      </c>
      <c r="J425" s="2">
        <f t="shared" si="398"/>
        <v>5.5408477032243456E-2</v>
      </c>
    </row>
    <row r="426" spans="2:10" x14ac:dyDescent="0.3">
      <c r="B426" s="29">
        <v>44204</v>
      </c>
      <c r="C426" s="2">
        <v>1766.5792240000001</v>
      </c>
      <c r="D426" s="2">
        <f t="shared" si="396"/>
        <v>1.1799159692690998E-2</v>
      </c>
      <c r="E426" s="2">
        <v>136.25</v>
      </c>
      <c r="F426" s="2">
        <f t="shared" si="396"/>
        <v>-2.1970193585422607E-3</v>
      </c>
      <c r="G426" s="2">
        <v>11.75</v>
      </c>
      <c r="H426" s="2">
        <f t="shared" ref="H426" si="431">(G426-G425)/G425</f>
        <v>-1.673640167364011E-2</v>
      </c>
      <c r="I426" s="2">
        <v>517.17810099999997</v>
      </c>
      <c r="J426" s="2">
        <f t="shared" si="398"/>
        <v>-1.9291758134341817E-4</v>
      </c>
    </row>
    <row r="427" spans="2:10" x14ac:dyDescent="0.3">
      <c r="B427" s="29">
        <v>44207</v>
      </c>
      <c r="C427" s="2">
        <v>1733.279419</v>
      </c>
      <c r="D427" s="2">
        <f t="shared" si="396"/>
        <v>-1.8849879217191622E-2</v>
      </c>
      <c r="E427" s="2">
        <v>134.300003</v>
      </c>
      <c r="F427" s="2">
        <f t="shared" si="396"/>
        <v>-1.4311904587155935E-2</v>
      </c>
      <c r="G427" s="2">
        <v>11.5</v>
      </c>
      <c r="H427" s="2">
        <f t="shared" ref="H427" si="432">(G427-G426)/G426</f>
        <v>-2.1276595744680851E-2</v>
      </c>
      <c r="I427" s="2">
        <v>518.326233</v>
      </c>
      <c r="J427" s="2">
        <f t="shared" si="398"/>
        <v>2.2199934563741949E-3</v>
      </c>
    </row>
    <row r="428" spans="2:10" x14ac:dyDescent="0.3">
      <c r="B428" s="29">
        <v>44208</v>
      </c>
      <c r="C428" s="2">
        <v>1787.911255</v>
      </c>
      <c r="D428" s="2">
        <f t="shared" si="396"/>
        <v>3.1519347314190906E-2</v>
      </c>
      <c r="E428" s="2">
        <v>132.949997</v>
      </c>
      <c r="F428" s="2">
        <f t="shared" si="396"/>
        <v>-1.0052166566221205E-2</v>
      </c>
      <c r="G428" s="2">
        <v>12.1</v>
      </c>
      <c r="H428" s="2">
        <f t="shared" ref="H428" si="433">(G428-G427)/G427</f>
        <v>5.217391304347823E-2</v>
      </c>
      <c r="I428" s="2">
        <v>524.566284</v>
      </c>
      <c r="J428" s="2">
        <f t="shared" si="398"/>
        <v>1.2038848514155744E-2</v>
      </c>
    </row>
    <row r="429" spans="2:10" x14ac:dyDescent="0.3">
      <c r="B429" s="29">
        <v>44209</v>
      </c>
      <c r="C429" s="2">
        <v>1771.2384030000001</v>
      </c>
      <c r="D429" s="2">
        <f t="shared" si="396"/>
        <v>-9.3253241475902676E-3</v>
      </c>
      <c r="E429" s="2">
        <v>130.35000600000001</v>
      </c>
      <c r="F429" s="2">
        <f t="shared" si="396"/>
        <v>-1.9556156891075288E-2</v>
      </c>
      <c r="G429" s="2">
        <v>12.25</v>
      </c>
      <c r="H429" s="2">
        <f t="shared" ref="H429" si="434">(G429-G428)/G428</f>
        <v>1.2396694214876063E-2</v>
      </c>
      <c r="I429" s="2">
        <v>535.19940199999996</v>
      </c>
      <c r="J429" s="2">
        <f t="shared" si="398"/>
        <v>2.0270303914538219E-2</v>
      </c>
    </row>
    <row r="430" spans="2:10" x14ac:dyDescent="0.3">
      <c r="B430" s="29">
        <v>44210</v>
      </c>
      <c r="C430" s="2">
        <v>1791.154419</v>
      </c>
      <c r="D430" s="2">
        <f t="shared" si="396"/>
        <v>1.1244119349641212E-2</v>
      </c>
      <c r="E430" s="2">
        <v>135.85000600000001</v>
      </c>
      <c r="F430" s="2">
        <f t="shared" si="396"/>
        <v>4.2194090884813615E-2</v>
      </c>
      <c r="G430" s="2">
        <v>12.3</v>
      </c>
      <c r="H430" s="2">
        <f t="shared" ref="H430" si="435">(G430-G429)/G429</f>
        <v>4.0816326530612821E-3</v>
      </c>
      <c r="I430" s="2">
        <v>531.25567599999999</v>
      </c>
      <c r="J430" s="2">
        <f t="shared" si="398"/>
        <v>-7.3687040479913871E-3</v>
      </c>
    </row>
    <row r="431" spans="2:10" x14ac:dyDescent="0.3">
      <c r="B431" s="29">
        <v>44211</v>
      </c>
      <c r="C431" s="2">
        <v>1770.0051269999999</v>
      </c>
      <c r="D431" s="2">
        <f t="shared" si="396"/>
        <v>-1.1807631868952813E-2</v>
      </c>
      <c r="E431" s="2">
        <v>133.300003</v>
      </c>
      <c r="F431" s="2">
        <f t="shared" si="396"/>
        <v>-1.877072423537474E-2</v>
      </c>
      <c r="G431" s="2">
        <v>13.65</v>
      </c>
      <c r="H431" s="2">
        <f t="shared" ref="H431" si="436">(G431-G430)/G430</f>
        <v>0.10975609756097557</v>
      </c>
      <c r="I431" s="2">
        <v>526.46331799999996</v>
      </c>
      <c r="J431" s="2">
        <f t="shared" si="398"/>
        <v>-9.0208127959841983E-3</v>
      </c>
    </row>
    <row r="432" spans="2:10" x14ac:dyDescent="0.3">
      <c r="B432" s="29">
        <v>44214</v>
      </c>
      <c r="C432" s="2">
        <v>1812.4864500000001</v>
      </c>
      <c r="D432" s="2">
        <f t="shared" si="396"/>
        <v>2.4000677937019446E-2</v>
      </c>
      <c r="E432" s="2">
        <v>131.550003</v>
      </c>
      <c r="F432" s="2">
        <f t="shared" si="396"/>
        <v>-1.3128281775057425E-2</v>
      </c>
      <c r="G432" s="2">
        <v>13</v>
      </c>
      <c r="H432" s="2">
        <f t="shared" ref="H432" si="437">(G432-G431)/G431</f>
        <v>-4.7619047619047644E-2</v>
      </c>
      <c r="I432" s="2">
        <v>507.04415899999998</v>
      </c>
      <c r="J432" s="2">
        <f t="shared" si="398"/>
        <v>-3.6886062781680794E-2</v>
      </c>
    </row>
    <row r="433" spans="2:10" x14ac:dyDescent="0.3">
      <c r="B433" s="29">
        <v>44215</v>
      </c>
      <c r="C433" s="2">
        <v>1842.1319579999999</v>
      </c>
      <c r="D433" s="2">
        <f t="shared" si="396"/>
        <v>1.6356264622005772E-2</v>
      </c>
      <c r="E433" s="2">
        <v>138.10000600000001</v>
      </c>
      <c r="F433" s="2">
        <f t="shared" si="396"/>
        <v>4.9790975679415254E-2</v>
      </c>
      <c r="G433" s="2">
        <v>13.3</v>
      </c>
      <c r="H433" s="2">
        <f t="shared" ref="H433" si="438">(G433-G432)/G432</f>
        <v>2.307692307692313E-2</v>
      </c>
      <c r="I433" s="2">
        <v>529.25878899999998</v>
      </c>
      <c r="J433" s="2">
        <f t="shared" si="398"/>
        <v>4.3812022297647649E-2</v>
      </c>
    </row>
    <row r="434" spans="2:10" x14ac:dyDescent="0.3">
      <c r="B434" s="29">
        <v>44216</v>
      </c>
      <c r="C434" s="2">
        <v>1877.1217039999999</v>
      </c>
      <c r="D434" s="2">
        <f t="shared" si="396"/>
        <v>1.8994158289283622E-2</v>
      </c>
      <c r="E434" s="2">
        <v>137.25</v>
      </c>
      <c r="F434" s="2">
        <f t="shared" si="396"/>
        <v>-6.1550033531498002E-3</v>
      </c>
      <c r="G434" s="2">
        <v>13.35</v>
      </c>
      <c r="H434" s="2">
        <f t="shared" ref="H434" si="439">(G434-G433)/G433</f>
        <v>3.7593984962405211E-3</v>
      </c>
      <c r="I434" s="2">
        <v>545.88244599999996</v>
      </c>
      <c r="J434" s="2">
        <f t="shared" si="398"/>
        <v>3.1409316851231321E-2</v>
      </c>
    </row>
    <row r="435" spans="2:10" x14ac:dyDescent="0.3">
      <c r="B435" s="29">
        <v>44217</v>
      </c>
      <c r="C435" s="2">
        <v>1917.958496</v>
      </c>
      <c r="D435" s="2">
        <f t="shared" si="396"/>
        <v>2.1755004970098659E-2</v>
      </c>
      <c r="E435" s="2">
        <v>143.14999399999999</v>
      </c>
      <c r="F435" s="2">
        <f t="shared" si="396"/>
        <v>4.2987205828779546E-2</v>
      </c>
      <c r="G435" s="2">
        <v>12.9</v>
      </c>
      <c r="H435" s="2">
        <f t="shared" ref="H435" si="440">(G435-G434)/G434</f>
        <v>-3.3707865168539276E-2</v>
      </c>
      <c r="I435" s="2">
        <v>536.04803500000003</v>
      </c>
      <c r="J435" s="2">
        <f t="shared" si="398"/>
        <v>-1.8015620527940427E-2</v>
      </c>
    </row>
    <row r="436" spans="2:10" x14ac:dyDescent="0.3">
      <c r="B436" s="29">
        <v>44218</v>
      </c>
      <c r="C436" s="2">
        <v>1872.462524</v>
      </c>
      <c r="D436" s="2">
        <f t="shared" si="396"/>
        <v>-2.3721040937478108E-2</v>
      </c>
      <c r="E436" s="2">
        <v>141.5</v>
      </c>
      <c r="F436" s="2">
        <f t="shared" si="396"/>
        <v>-1.1526329508613129E-2</v>
      </c>
      <c r="G436" s="2">
        <v>12.7</v>
      </c>
      <c r="H436" s="2">
        <f t="shared" ref="H436" si="441">(G436-G435)/G435</f>
        <v>-1.5503875968992331E-2</v>
      </c>
      <c r="I436" s="2">
        <v>525.96405000000004</v>
      </c>
      <c r="J436" s="2">
        <f t="shared" si="398"/>
        <v>-1.8811718990817648E-2</v>
      </c>
    </row>
    <row r="437" spans="2:10" x14ac:dyDescent="0.3">
      <c r="B437" s="29">
        <v>44221</v>
      </c>
      <c r="C437" s="2">
        <v>1773.248413</v>
      </c>
      <c r="D437" s="2">
        <f t="shared" si="396"/>
        <v>-5.2985899439021295E-2</v>
      </c>
      <c r="E437" s="2">
        <v>136.64999399999999</v>
      </c>
      <c r="F437" s="2">
        <f t="shared" si="396"/>
        <v>-3.4275660777385211E-2</v>
      </c>
      <c r="G437" s="2">
        <v>11.75</v>
      </c>
      <c r="H437" s="2">
        <f t="shared" ref="H437" si="442">(G437-G436)/G436</f>
        <v>-7.4803149606299163E-2</v>
      </c>
      <c r="I437" s="2">
        <v>513.08453399999996</v>
      </c>
      <c r="J437" s="2">
        <f t="shared" si="398"/>
        <v>-2.4487445482253168E-2</v>
      </c>
    </row>
    <row r="438" spans="2:10" x14ac:dyDescent="0.3">
      <c r="B438" s="29">
        <v>44223</v>
      </c>
      <c r="C438" s="2">
        <v>1731.2238769999999</v>
      </c>
      <c r="D438" s="2">
        <f t="shared" si="396"/>
        <v>-2.3699181508868562E-2</v>
      </c>
      <c r="E438" s="2">
        <v>138.89999399999999</v>
      </c>
      <c r="F438" s="2">
        <f t="shared" si="396"/>
        <v>1.6465423335474131E-2</v>
      </c>
      <c r="G438" s="2">
        <v>11.6</v>
      </c>
      <c r="H438" s="2">
        <f t="shared" ref="H438" si="443">(G438-G437)/G437</f>
        <v>-1.2765957446808541E-2</v>
      </c>
      <c r="I438" s="2">
        <v>511.986267</v>
      </c>
      <c r="J438" s="2">
        <f t="shared" si="398"/>
        <v>-2.140518622609592E-3</v>
      </c>
    </row>
    <row r="439" spans="2:10" x14ac:dyDescent="0.3">
      <c r="B439" s="29">
        <v>44224</v>
      </c>
      <c r="C439" s="2">
        <v>1714.368408</v>
      </c>
      <c r="D439" s="2">
        <f t="shared" si="396"/>
        <v>-9.7361578845644916E-3</v>
      </c>
      <c r="E439" s="2">
        <v>140.449997</v>
      </c>
      <c r="F439" s="2">
        <f t="shared" si="396"/>
        <v>1.1159129351726279E-2</v>
      </c>
      <c r="G439" s="2">
        <v>11.75</v>
      </c>
      <c r="H439" s="2">
        <f t="shared" ref="H439" si="444">(G439-G438)/G438</f>
        <v>1.2931034482758652E-2</v>
      </c>
      <c r="I439" s="2">
        <v>511.03781099999998</v>
      </c>
      <c r="J439" s="2">
        <f t="shared" si="398"/>
        <v>-1.8525028133225721E-3</v>
      </c>
    </row>
    <row r="440" spans="2:10" x14ac:dyDescent="0.3">
      <c r="B440" s="29">
        <v>44225</v>
      </c>
      <c r="C440" s="2">
        <v>1682.758789</v>
      </c>
      <c r="D440" s="2">
        <f t="shared" si="396"/>
        <v>-1.8438055001769531E-2</v>
      </c>
      <c r="E440" s="2">
        <v>140.14999399999999</v>
      </c>
      <c r="F440" s="2">
        <f t="shared" si="396"/>
        <v>-2.1360128615738154E-3</v>
      </c>
      <c r="G440" s="2">
        <v>11.2</v>
      </c>
      <c r="H440" s="2">
        <f t="shared" ref="H440" si="445">(G440-G439)/G439</f>
        <v>-4.6808510638297933E-2</v>
      </c>
      <c r="I440" s="2">
        <v>505.84603900000002</v>
      </c>
      <c r="J440" s="2">
        <f t="shared" si="398"/>
        <v>-1.0159271756899331E-2</v>
      </c>
    </row>
    <row r="441" spans="2:10" x14ac:dyDescent="0.3">
      <c r="B441" s="29">
        <v>44228</v>
      </c>
      <c r="C441" s="2">
        <v>1731.498047</v>
      </c>
      <c r="D441" s="2">
        <f t="shared" si="396"/>
        <v>2.8963900422688604E-2</v>
      </c>
      <c r="E441" s="2">
        <v>138.949997</v>
      </c>
      <c r="F441" s="2">
        <f t="shared" si="396"/>
        <v>-8.5622336880014152E-3</v>
      </c>
      <c r="G441" s="2">
        <v>11.7</v>
      </c>
      <c r="H441" s="2">
        <f t="shared" ref="H441" si="446">(G441-G440)/G440</f>
        <v>4.4642857142857144E-2</v>
      </c>
      <c r="I441" s="2">
        <v>536.34759499999996</v>
      </c>
      <c r="J441" s="2">
        <f t="shared" si="398"/>
        <v>6.0298101889456397E-2</v>
      </c>
    </row>
    <row r="442" spans="2:10" x14ac:dyDescent="0.3">
      <c r="B442" s="29">
        <v>44229</v>
      </c>
      <c r="C442" s="2">
        <v>1759.362061</v>
      </c>
      <c r="D442" s="2">
        <f t="shared" si="396"/>
        <v>1.6092431665330083E-2</v>
      </c>
      <c r="E442" s="2">
        <v>137.199997</v>
      </c>
      <c r="F442" s="2">
        <f t="shared" si="396"/>
        <v>-1.2594458710207817E-2</v>
      </c>
      <c r="G442" s="2">
        <v>11.85</v>
      </c>
      <c r="H442" s="2">
        <f t="shared" ref="H442" si="447">(G442-G441)/G441</f>
        <v>1.2820512820512851E-2</v>
      </c>
      <c r="I442" s="2">
        <v>563.30474900000002</v>
      </c>
      <c r="J442" s="2">
        <f t="shared" si="398"/>
        <v>5.0260603853365018E-2</v>
      </c>
    </row>
    <row r="443" spans="2:10" x14ac:dyDescent="0.3">
      <c r="B443" s="29">
        <v>44230</v>
      </c>
      <c r="C443" s="2">
        <v>1763.7928469999999</v>
      </c>
      <c r="D443" s="2">
        <f t="shared" si="396"/>
        <v>2.5184048799378415E-3</v>
      </c>
      <c r="E443" s="2">
        <v>144.050003</v>
      </c>
      <c r="F443" s="2">
        <f t="shared" si="396"/>
        <v>4.9927158526104104E-2</v>
      </c>
      <c r="G443" s="2">
        <v>12.25</v>
      </c>
      <c r="H443" s="2">
        <f t="shared" ref="H443" si="448">(G443-G442)/G442</f>
        <v>3.3755274261603407E-2</v>
      </c>
      <c r="I443" s="2">
        <v>565.70086700000002</v>
      </c>
      <c r="J443" s="2">
        <f t="shared" si="398"/>
        <v>4.2536797430763381E-3</v>
      </c>
    </row>
    <row r="444" spans="2:10" x14ac:dyDescent="0.3">
      <c r="B444" s="29">
        <v>44231</v>
      </c>
      <c r="C444" s="2">
        <v>1757.991577</v>
      </c>
      <c r="D444" s="2">
        <f t="shared" si="396"/>
        <v>-3.289088063752609E-3</v>
      </c>
      <c r="E444" s="2">
        <v>151.25</v>
      </c>
      <c r="F444" s="2">
        <f t="shared" si="396"/>
        <v>4.9982623047914801E-2</v>
      </c>
      <c r="G444" s="2">
        <v>12.15</v>
      </c>
      <c r="H444" s="2">
        <f t="shared" ref="H444" si="449">(G444-G443)/G443</f>
        <v>-8.1632653061224202E-3</v>
      </c>
      <c r="I444" s="2">
        <v>588.76434300000005</v>
      </c>
      <c r="J444" s="2">
        <f t="shared" si="398"/>
        <v>4.0769737763191434E-2</v>
      </c>
    </row>
    <row r="445" spans="2:10" x14ac:dyDescent="0.3">
      <c r="B445" s="29">
        <v>44232</v>
      </c>
      <c r="C445" s="2">
        <v>1757.4891359999999</v>
      </c>
      <c r="D445" s="2">
        <f t="shared" si="396"/>
        <v>-2.858039859653377E-4</v>
      </c>
      <c r="E445" s="2">
        <v>164.699997</v>
      </c>
      <c r="F445" s="2">
        <f t="shared" si="396"/>
        <v>8.892559999999998E-2</v>
      </c>
      <c r="G445" s="2">
        <v>12</v>
      </c>
      <c r="H445" s="2">
        <f t="shared" ref="H445" si="450">(G445-G444)/G444</f>
        <v>-1.2345679012345708E-2</v>
      </c>
      <c r="I445" s="2">
        <v>594.40521200000001</v>
      </c>
      <c r="J445" s="2">
        <f t="shared" si="398"/>
        <v>9.5808604360402855E-3</v>
      </c>
    </row>
    <row r="446" spans="2:10" x14ac:dyDescent="0.3">
      <c r="B446" s="29">
        <v>44235</v>
      </c>
      <c r="C446" s="2">
        <v>1782.795288</v>
      </c>
      <c r="D446" s="2">
        <f t="shared" si="396"/>
        <v>1.4399037514164248E-2</v>
      </c>
      <c r="E446" s="2">
        <v>176.550003</v>
      </c>
      <c r="F446" s="2">
        <f t="shared" si="396"/>
        <v>7.1949035918926027E-2</v>
      </c>
      <c r="G446" s="2">
        <v>11.7</v>
      </c>
      <c r="H446" s="2">
        <f t="shared" ref="H446" si="451">(G446-G445)/G445</f>
        <v>-2.500000000000006E-2</v>
      </c>
      <c r="I446" s="2">
        <v>627.30297900000005</v>
      </c>
      <c r="J446" s="2">
        <f t="shared" si="398"/>
        <v>5.5345690676750062E-2</v>
      </c>
    </row>
    <row r="447" spans="2:10" x14ac:dyDescent="0.3">
      <c r="B447" s="29">
        <v>44236</v>
      </c>
      <c r="C447" s="2">
        <v>1787.0889890000001</v>
      </c>
      <c r="D447" s="2">
        <f t="shared" si="396"/>
        <v>2.4084094393231623E-3</v>
      </c>
      <c r="E447" s="2">
        <v>171.550003</v>
      </c>
      <c r="F447" s="2">
        <f t="shared" si="396"/>
        <v>-2.8320588587019167E-2</v>
      </c>
      <c r="G447" s="2">
        <v>11.95</v>
      </c>
      <c r="H447" s="2">
        <f t="shared" ref="H447" si="452">(G447-G446)/G446</f>
        <v>2.1367521367521368E-2</v>
      </c>
      <c r="I447" s="2">
        <v>628.85052499999995</v>
      </c>
      <c r="J447" s="2">
        <f t="shared" si="398"/>
        <v>2.4669833426694079E-3</v>
      </c>
    </row>
    <row r="448" spans="2:10" x14ac:dyDescent="0.3">
      <c r="B448" s="29">
        <v>44237</v>
      </c>
      <c r="C448" s="2">
        <v>1803.670288</v>
      </c>
      <c r="D448" s="2">
        <f t="shared" si="396"/>
        <v>9.2783846255346959E-3</v>
      </c>
      <c r="E448" s="2">
        <v>166.14999399999999</v>
      </c>
      <c r="F448" s="2">
        <f t="shared" si="396"/>
        <v>-3.1477755205868527E-2</v>
      </c>
      <c r="G448" s="2">
        <v>11.9</v>
      </c>
      <c r="H448" s="2">
        <f t="shared" ref="H448" si="453">(G448-G447)/G447</f>
        <v>-4.184100418409953E-3</v>
      </c>
      <c r="I448" s="2">
        <v>649.66747999999995</v>
      </c>
      <c r="J448" s="2">
        <f t="shared" si="398"/>
        <v>3.3103184576334752E-2</v>
      </c>
    </row>
    <row r="449" spans="2:10" x14ac:dyDescent="0.3">
      <c r="B449" s="29">
        <v>44238</v>
      </c>
      <c r="C449" s="2">
        <v>1878.0352780000001</v>
      </c>
      <c r="D449" s="2">
        <f t="shared" si="396"/>
        <v>4.1229813727463274E-2</v>
      </c>
      <c r="E449" s="2">
        <v>171.89999399999999</v>
      </c>
      <c r="F449" s="2">
        <f t="shared" si="396"/>
        <v>3.4607283825721959E-2</v>
      </c>
      <c r="G449" s="2">
        <v>12.9</v>
      </c>
      <c r="H449" s="2">
        <f t="shared" ref="H449" si="454">(G449-G448)/G448</f>
        <v>8.4033613445378144E-2</v>
      </c>
      <c r="I449" s="2">
        <v>657.55487100000005</v>
      </c>
      <c r="J449" s="2">
        <f t="shared" si="398"/>
        <v>1.2140658479627291E-2</v>
      </c>
    </row>
    <row r="450" spans="2:10" x14ac:dyDescent="0.3">
      <c r="B450" s="29">
        <v>44239</v>
      </c>
      <c r="C450" s="2">
        <v>1865.1538089999999</v>
      </c>
      <c r="D450" s="2">
        <f t="shared" si="396"/>
        <v>-6.8590133267987267E-3</v>
      </c>
      <c r="E450" s="2">
        <v>170.5</v>
      </c>
      <c r="F450" s="2">
        <f t="shared" si="396"/>
        <v>-8.144235304627134E-3</v>
      </c>
      <c r="G450" s="2">
        <v>12.5</v>
      </c>
      <c r="H450" s="2">
        <f t="shared" ref="H450" si="455">(G450-G449)/G449</f>
        <v>-3.1007751937984523E-2</v>
      </c>
      <c r="I450" s="2">
        <v>717.80920400000002</v>
      </c>
      <c r="J450" s="2">
        <f t="shared" si="398"/>
        <v>9.1633923885874421E-2</v>
      </c>
    </row>
    <row r="451" spans="2:10" x14ac:dyDescent="0.3">
      <c r="B451" s="29">
        <v>44242</v>
      </c>
      <c r="C451" s="2">
        <v>1856.931763</v>
      </c>
      <c r="D451" s="2">
        <f t="shared" si="396"/>
        <v>-4.4082401999908545E-3</v>
      </c>
      <c r="E451" s="2">
        <v>171</v>
      </c>
      <c r="F451" s="2">
        <f t="shared" si="396"/>
        <v>2.9325513196480938E-3</v>
      </c>
      <c r="G451" s="2">
        <v>12.1</v>
      </c>
      <c r="H451" s="2">
        <f t="shared" ref="H451" si="456">(G451-G450)/G450</f>
        <v>-3.2000000000000028E-2</v>
      </c>
      <c r="I451" s="2">
        <v>762.23858600000005</v>
      </c>
      <c r="J451" s="2">
        <f t="shared" si="398"/>
        <v>6.1895809850886267E-2</v>
      </c>
    </row>
    <row r="452" spans="2:10" x14ac:dyDescent="0.3">
      <c r="B452" s="29">
        <v>44243</v>
      </c>
      <c r="C452" s="2">
        <v>1881.5069579999999</v>
      </c>
      <c r="D452" s="2">
        <f t="shared" si="396"/>
        <v>1.3234301598835808E-2</v>
      </c>
      <c r="E452" s="2">
        <v>166.699997</v>
      </c>
      <c r="F452" s="2">
        <f t="shared" si="396"/>
        <v>-2.5146216374269028E-2</v>
      </c>
      <c r="G452" s="2">
        <v>11.75</v>
      </c>
      <c r="H452" s="2">
        <f t="shared" ref="H452" si="457">(G452-G451)/G451</f>
        <v>-2.8925619834710717E-2</v>
      </c>
      <c r="I452" s="2">
        <v>778.96197500000005</v>
      </c>
      <c r="J452" s="2">
        <f t="shared" si="398"/>
        <v>2.193983525258061E-2</v>
      </c>
    </row>
    <row r="453" spans="2:10" x14ac:dyDescent="0.3">
      <c r="B453" s="29">
        <v>44244</v>
      </c>
      <c r="C453" s="2">
        <v>1903.204346</v>
      </c>
      <c r="D453" s="2">
        <f t="shared" si="396"/>
        <v>1.1531920149295587E-2</v>
      </c>
      <c r="E453" s="2">
        <v>182.550003</v>
      </c>
      <c r="F453" s="2">
        <f t="shared" si="396"/>
        <v>9.5081021507156999E-2</v>
      </c>
      <c r="G453" s="2">
        <v>11.9</v>
      </c>
      <c r="H453" s="2">
        <f t="shared" ref="H453" si="458">(G453-G452)/G452</f>
        <v>1.2765957446808541E-2</v>
      </c>
      <c r="I453" s="2">
        <v>784.20367399999998</v>
      </c>
      <c r="J453" s="2">
        <f t="shared" si="398"/>
        <v>6.7290819940214993E-3</v>
      </c>
    </row>
    <row r="454" spans="2:10" x14ac:dyDescent="0.3">
      <c r="B454" s="29">
        <v>44245</v>
      </c>
      <c r="C454" s="2">
        <v>1888.9982910000001</v>
      </c>
      <c r="D454" s="2">
        <f t="shared" si="396"/>
        <v>-7.4642825558154111E-3</v>
      </c>
      <c r="E454" s="2">
        <v>200.800003</v>
      </c>
      <c r="F454" s="2">
        <f t="shared" si="396"/>
        <v>9.9972608600833596E-2</v>
      </c>
      <c r="G454" s="2">
        <v>11.55</v>
      </c>
      <c r="H454" s="2">
        <f t="shared" ref="H454" si="459">(G454-G453)/G453</f>
        <v>-2.9411764705882321E-2</v>
      </c>
      <c r="I454" s="2">
        <v>806.91754200000003</v>
      </c>
      <c r="J454" s="2">
        <f t="shared" si="398"/>
        <v>2.8964245836981439E-2</v>
      </c>
    </row>
    <row r="455" spans="2:10" x14ac:dyDescent="0.3">
      <c r="B455" s="29">
        <v>44246</v>
      </c>
      <c r="C455" s="2">
        <v>1900.5092770000001</v>
      </c>
      <c r="D455" s="2">
        <f t="shared" si="396"/>
        <v>6.0936984722767028E-3</v>
      </c>
      <c r="E455" s="2">
        <v>218.699997</v>
      </c>
      <c r="F455" s="2">
        <f t="shared" si="396"/>
        <v>8.9143395082518964E-2</v>
      </c>
      <c r="G455" s="2">
        <v>10.9</v>
      </c>
      <c r="H455" s="2">
        <f t="shared" ref="H455" si="460">(G455-G454)/G454</f>
        <v>-5.6277056277056307E-2</v>
      </c>
      <c r="I455" s="2">
        <v>780.65930200000003</v>
      </c>
      <c r="J455" s="2">
        <f t="shared" si="398"/>
        <v>-3.2541416728798789E-2</v>
      </c>
    </row>
    <row r="456" spans="2:10" x14ac:dyDescent="0.3">
      <c r="B456" s="29">
        <v>44249</v>
      </c>
      <c r="C456" s="2">
        <v>1834.5491939999999</v>
      </c>
      <c r="D456" s="2">
        <f t="shared" si="396"/>
        <v>-3.4706530401219488E-2</v>
      </c>
      <c r="E456" s="2">
        <v>207.800003</v>
      </c>
      <c r="F456" s="2">
        <f t="shared" si="396"/>
        <v>-4.9839936669043447E-2</v>
      </c>
      <c r="G456" s="2">
        <v>10.75</v>
      </c>
      <c r="H456" s="2">
        <f t="shared" ref="H456" si="461">(G456-G455)/G455</f>
        <v>-1.3761467889908289E-2</v>
      </c>
      <c r="I456" s="2">
        <v>804.621216</v>
      </c>
      <c r="J456" s="2">
        <f t="shared" si="398"/>
        <v>3.0694457798185536E-2</v>
      </c>
    </row>
    <row r="457" spans="2:10" x14ac:dyDescent="0.3">
      <c r="B457" s="29">
        <v>44250</v>
      </c>
      <c r="C457" s="2">
        <v>1848.57251</v>
      </c>
      <c r="D457" s="2">
        <f t="shared" ref="D457:F520" si="462">(C457-C456)/C456</f>
        <v>7.6440119708231832E-3</v>
      </c>
      <c r="E457" s="2">
        <v>200.39999399999999</v>
      </c>
      <c r="F457" s="2">
        <f t="shared" si="462"/>
        <v>-3.5611207378086568E-2</v>
      </c>
      <c r="G457" s="2">
        <v>11</v>
      </c>
      <c r="H457" s="2">
        <f t="shared" ref="H457" si="463">(G457-G456)/G456</f>
        <v>2.3255813953488372E-2</v>
      </c>
      <c r="I457" s="2">
        <v>798.38116500000001</v>
      </c>
      <c r="J457" s="2">
        <f t="shared" ref="J457:J520" si="464">(I457-I456)/I456</f>
        <v>-7.7552653048611562E-3</v>
      </c>
    </row>
    <row r="458" spans="2:10" x14ac:dyDescent="0.3">
      <c r="B458" s="29">
        <v>44251</v>
      </c>
      <c r="C458" s="2">
        <v>1882.8773189999999</v>
      </c>
      <c r="D458" s="2">
        <f t="shared" si="462"/>
        <v>1.8557459236478627E-2</v>
      </c>
      <c r="E458" s="2">
        <v>201.050003</v>
      </c>
      <c r="F458" s="2">
        <f t="shared" si="462"/>
        <v>3.2435579813441082E-3</v>
      </c>
      <c r="G458" s="2">
        <v>11.45</v>
      </c>
      <c r="H458" s="2">
        <f t="shared" ref="H458" si="465">(G458-G457)/G457</f>
        <v>4.0909090909090846E-2</v>
      </c>
      <c r="I458" s="2">
        <v>803.92230199999995</v>
      </c>
      <c r="J458" s="2">
        <f t="shared" si="464"/>
        <v>6.9404655857580695E-3</v>
      </c>
    </row>
    <row r="459" spans="2:10" x14ac:dyDescent="0.3">
      <c r="B459" s="29">
        <v>44252</v>
      </c>
      <c r="C459" s="2">
        <v>1959.023682</v>
      </c>
      <c r="D459" s="2">
        <f t="shared" si="462"/>
        <v>4.0441489326793506E-2</v>
      </c>
      <c r="E459" s="2">
        <v>196.449997</v>
      </c>
      <c r="F459" s="2">
        <f t="shared" si="462"/>
        <v>-2.2879910128626099E-2</v>
      </c>
      <c r="G459" s="2">
        <v>11.65</v>
      </c>
      <c r="H459" s="2">
        <f t="shared" ref="H459" si="466">(G459-G458)/G458</f>
        <v>1.7467248908297036E-2</v>
      </c>
      <c r="I459" s="2">
        <v>842.16156000000001</v>
      </c>
      <c r="J459" s="2">
        <f t="shared" si="464"/>
        <v>4.7565862901014611E-2</v>
      </c>
    </row>
    <row r="460" spans="2:10" x14ac:dyDescent="0.3">
      <c r="B460" s="29">
        <v>44253</v>
      </c>
      <c r="C460" s="2">
        <v>1905.533936</v>
      </c>
      <c r="D460" s="2">
        <f t="shared" si="462"/>
        <v>-2.7304287585432043E-2</v>
      </c>
      <c r="E460" s="2">
        <v>193</v>
      </c>
      <c r="F460" s="2">
        <f t="shared" si="462"/>
        <v>-1.7561705536702027E-2</v>
      </c>
      <c r="G460" s="2">
        <v>11.3</v>
      </c>
      <c r="H460" s="2">
        <f t="shared" ref="H460" si="467">(G460-G459)/G459</f>
        <v>-3.0042918454935591E-2</v>
      </c>
      <c r="I460" s="2">
        <v>832.32720900000004</v>
      </c>
      <c r="J460" s="2">
        <f t="shared" si="464"/>
        <v>-1.1677511141686364E-2</v>
      </c>
    </row>
    <row r="461" spans="2:10" x14ac:dyDescent="0.3">
      <c r="B461" s="29">
        <v>44256</v>
      </c>
      <c r="C461" s="2">
        <v>1920.059692</v>
      </c>
      <c r="D461" s="2">
        <f t="shared" si="462"/>
        <v>7.6229322005630243E-3</v>
      </c>
      <c r="E461" s="2">
        <v>189.550003</v>
      </c>
      <c r="F461" s="2">
        <f t="shared" si="462"/>
        <v>-1.7875632124352312E-2</v>
      </c>
      <c r="G461" s="2">
        <v>11.05</v>
      </c>
      <c r="H461" s="2">
        <f t="shared" ref="H461" si="468">(G461-G460)/G460</f>
        <v>-2.2123893805309734E-2</v>
      </c>
      <c r="I461" s="2">
        <v>850.148865</v>
      </c>
      <c r="J461" s="2">
        <f t="shared" si="464"/>
        <v>2.1411838766405102E-2</v>
      </c>
    </row>
    <row r="462" spans="2:10" x14ac:dyDescent="0.3">
      <c r="B462" s="29">
        <v>44257</v>
      </c>
      <c r="C462" s="2">
        <v>1923.9880370000001</v>
      </c>
      <c r="D462" s="2">
        <f t="shared" si="462"/>
        <v>2.0459494131185771E-3</v>
      </c>
      <c r="E462" s="2">
        <v>187.89999399999999</v>
      </c>
      <c r="F462" s="2">
        <f t="shared" si="462"/>
        <v>-8.7048745654728973E-3</v>
      </c>
      <c r="G462" s="2">
        <v>11.35</v>
      </c>
      <c r="H462" s="2">
        <f t="shared" ref="H462" si="469">(G462-G461)/G461</f>
        <v>2.7149321266968226E-2</v>
      </c>
      <c r="I462" s="2">
        <v>871.16540499999996</v>
      </c>
      <c r="J462" s="2">
        <f t="shared" si="464"/>
        <v>2.4721011654823492E-2</v>
      </c>
    </row>
    <row r="463" spans="2:10" x14ac:dyDescent="0.3">
      <c r="B463" s="29">
        <v>44258</v>
      </c>
      <c r="C463" s="2">
        <v>2011.7825929999999</v>
      </c>
      <c r="D463" s="2">
        <f t="shared" si="462"/>
        <v>4.5631549838997171E-2</v>
      </c>
      <c r="E463" s="2">
        <v>197.25</v>
      </c>
      <c r="F463" s="2">
        <f t="shared" si="462"/>
        <v>4.9760544430884908E-2</v>
      </c>
      <c r="G463" s="2">
        <v>11.15</v>
      </c>
      <c r="H463" s="2">
        <f t="shared" ref="H463" si="470">(G463-G462)/G462</f>
        <v>-1.7621145374449278E-2</v>
      </c>
      <c r="I463" s="2">
        <v>913.89746100000002</v>
      </c>
      <c r="J463" s="2">
        <f t="shared" si="464"/>
        <v>4.9051598875187265E-2</v>
      </c>
    </row>
    <row r="464" spans="2:10" x14ac:dyDescent="0.3">
      <c r="B464" s="29">
        <v>44259</v>
      </c>
      <c r="C464" s="2">
        <v>1987.8013920000001</v>
      </c>
      <c r="D464" s="2">
        <f t="shared" si="462"/>
        <v>-1.1920374042126841E-2</v>
      </c>
      <c r="E464" s="2">
        <v>193.050003</v>
      </c>
      <c r="F464" s="2">
        <f t="shared" si="462"/>
        <v>-2.1292760456273745E-2</v>
      </c>
      <c r="G464" s="2">
        <v>11</v>
      </c>
      <c r="H464" s="2">
        <f t="shared" ref="H464" si="471">(G464-G463)/G463</f>
        <v>-1.345291479820631E-2</v>
      </c>
      <c r="I464" s="2">
        <v>916.94268799999998</v>
      </c>
      <c r="J464" s="2">
        <f t="shared" si="464"/>
        <v>3.332132027883984E-3</v>
      </c>
    </row>
    <row r="465" spans="2:10" x14ac:dyDescent="0.3">
      <c r="B465" s="29">
        <v>44260</v>
      </c>
      <c r="C465" s="2">
        <v>1990.4049070000001</v>
      </c>
      <c r="D465" s="2">
        <f t="shared" si="462"/>
        <v>1.3097460392562275E-3</v>
      </c>
      <c r="E465" s="2">
        <v>191.89999399999999</v>
      </c>
      <c r="F465" s="2">
        <f t="shared" si="462"/>
        <v>-5.9570524844799475E-3</v>
      </c>
      <c r="G465" s="2">
        <v>10.55</v>
      </c>
      <c r="H465" s="2">
        <f t="shared" ref="H465" si="472">(G465-G464)/G464</f>
        <v>-4.0909090909090846E-2</v>
      </c>
      <c r="I465" s="2">
        <v>908.45617700000003</v>
      </c>
      <c r="J465" s="2">
        <f t="shared" si="464"/>
        <v>-9.2552251204602552E-3</v>
      </c>
    </row>
    <row r="466" spans="2:10" x14ac:dyDescent="0.3">
      <c r="B466" s="29">
        <v>44263</v>
      </c>
      <c r="C466" s="2">
        <v>2001.7333980000001</v>
      </c>
      <c r="D466" s="2">
        <f t="shared" si="462"/>
        <v>5.6915509804859946E-3</v>
      </c>
      <c r="E466" s="2">
        <v>189.449997</v>
      </c>
      <c r="F466" s="2">
        <f t="shared" si="462"/>
        <v>-1.2767050946338208E-2</v>
      </c>
      <c r="G466" s="2">
        <v>10.5</v>
      </c>
      <c r="H466" s="2">
        <f t="shared" ref="H466" si="473">(G466-G465)/G465</f>
        <v>-4.7393364928910624E-3</v>
      </c>
      <c r="I466" s="2">
        <v>908.75567599999999</v>
      </c>
      <c r="J466" s="2">
        <f t="shared" si="464"/>
        <v>3.2967908368349268E-4</v>
      </c>
    </row>
    <row r="467" spans="2:10" x14ac:dyDescent="0.3">
      <c r="B467" s="29">
        <v>44264</v>
      </c>
      <c r="C467" s="2">
        <v>2001.6876219999999</v>
      </c>
      <c r="D467" s="2">
        <f t="shared" si="462"/>
        <v>-2.2868180171193762E-5</v>
      </c>
      <c r="E467" s="2">
        <v>183.699997</v>
      </c>
      <c r="F467" s="2">
        <f t="shared" si="462"/>
        <v>-3.0351016579852466E-2</v>
      </c>
      <c r="G467" s="2">
        <v>10.1</v>
      </c>
      <c r="H467" s="2">
        <f t="shared" ref="H467" si="474">(G467-G466)/G466</f>
        <v>-3.8095238095238126E-2</v>
      </c>
      <c r="I467" s="2">
        <v>903.76361099999997</v>
      </c>
      <c r="J467" s="2">
        <f t="shared" si="464"/>
        <v>-5.4932971884953871E-3</v>
      </c>
    </row>
    <row r="468" spans="2:10" x14ac:dyDescent="0.3">
      <c r="B468" s="29">
        <v>44265</v>
      </c>
      <c r="C468" s="2">
        <v>1993.3740230000001</v>
      </c>
      <c r="D468" s="2">
        <f t="shared" si="462"/>
        <v>-4.153294904073619E-3</v>
      </c>
      <c r="E468" s="2">
        <v>190.199997</v>
      </c>
      <c r="F468" s="2">
        <f t="shared" si="462"/>
        <v>3.5383778476599542E-2</v>
      </c>
      <c r="G468" s="2">
        <v>10.3</v>
      </c>
      <c r="H468" s="2">
        <f t="shared" ref="H468" si="475">(G468-G467)/G467</f>
        <v>1.980198019801991E-2</v>
      </c>
      <c r="I468" s="2">
        <v>896.72485400000005</v>
      </c>
      <c r="J468" s="2">
        <f t="shared" si="464"/>
        <v>-7.7882721923398165E-3</v>
      </c>
    </row>
    <row r="469" spans="2:10" x14ac:dyDescent="0.3">
      <c r="B469" s="29">
        <v>44267</v>
      </c>
      <c r="C469" s="2">
        <v>1952.8570560000001</v>
      </c>
      <c r="D469" s="2">
        <f t="shared" si="462"/>
        <v>-2.0325822716914185E-2</v>
      </c>
      <c r="E469" s="2">
        <v>193.85000600000001</v>
      </c>
      <c r="F469" s="2">
        <f t="shared" si="462"/>
        <v>1.9190373593959687E-2</v>
      </c>
      <c r="G469" s="2">
        <v>10.199999999999999</v>
      </c>
      <c r="H469" s="2">
        <f t="shared" ref="H469" si="476">(G469-G468)/G468</f>
        <v>-9.7087378640778078E-3</v>
      </c>
      <c r="I469" s="2">
        <v>892.68121299999996</v>
      </c>
      <c r="J469" s="2">
        <f t="shared" si="464"/>
        <v>-4.5093441783872904E-3</v>
      </c>
    </row>
    <row r="470" spans="2:10" x14ac:dyDescent="0.3">
      <c r="B470" s="29">
        <v>44270</v>
      </c>
      <c r="C470" s="2">
        <v>1926.6374510000001</v>
      </c>
      <c r="D470" s="2">
        <f t="shared" si="462"/>
        <v>-1.3426279675433654E-2</v>
      </c>
      <c r="E470" s="2">
        <v>185.800003</v>
      </c>
      <c r="F470" s="2">
        <f t="shared" si="462"/>
        <v>-4.1526968020831549E-2</v>
      </c>
      <c r="G470" s="2">
        <v>10.050000000000001</v>
      </c>
      <c r="H470" s="2">
        <f t="shared" ref="H470" si="477">(G470-G469)/G469</f>
        <v>-1.4705882352941037E-2</v>
      </c>
      <c r="I470" s="2">
        <v>894.77795400000002</v>
      </c>
      <c r="J470" s="2">
        <f t="shared" si="464"/>
        <v>2.3488127334433616E-3</v>
      </c>
    </row>
    <row r="471" spans="2:10" x14ac:dyDescent="0.3">
      <c r="B471" s="29">
        <v>44271</v>
      </c>
      <c r="C471" s="2">
        <v>1919.0548100000001</v>
      </c>
      <c r="D471" s="2">
        <f t="shared" si="462"/>
        <v>-3.9356864967325742E-3</v>
      </c>
      <c r="E471" s="2">
        <v>183.85000600000001</v>
      </c>
      <c r="F471" s="2">
        <f t="shared" si="462"/>
        <v>-1.0495139765955742E-2</v>
      </c>
      <c r="G471" s="2">
        <v>10.15</v>
      </c>
      <c r="H471" s="2">
        <f t="shared" ref="H471" si="478">(G471-G470)/G470</f>
        <v>9.9502487562188689E-3</v>
      </c>
      <c r="I471" s="2">
        <v>896.37542699999995</v>
      </c>
      <c r="J471" s="2">
        <f t="shared" si="464"/>
        <v>1.7853289666543602E-3</v>
      </c>
    </row>
    <row r="472" spans="2:10" x14ac:dyDescent="0.3">
      <c r="B472" s="29">
        <v>44272</v>
      </c>
      <c r="C472" s="2">
        <v>1877.7155760000001</v>
      </c>
      <c r="D472" s="2">
        <f t="shared" si="462"/>
        <v>-2.1541455608555565E-2</v>
      </c>
      <c r="E472" s="2">
        <v>176.449997</v>
      </c>
      <c r="F472" s="2">
        <f t="shared" si="462"/>
        <v>-4.025025161000001E-2</v>
      </c>
      <c r="G472" s="2">
        <v>9.85</v>
      </c>
      <c r="H472" s="2">
        <f t="shared" ref="H472" si="479">(G472-G471)/G471</f>
        <v>-2.9556650246305487E-2</v>
      </c>
      <c r="I472" s="2">
        <v>872.51330600000006</v>
      </c>
      <c r="J472" s="2">
        <f t="shared" si="464"/>
        <v>-2.6620677320285231E-2</v>
      </c>
    </row>
    <row r="473" spans="2:10" x14ac:dyDescent="0.3">
      <c r="B473" s="29">
        <v>44273</v>
      </c>
      <c r="C473" s="2">
        <v>1835.462769</v>
      </c>
      <c r="D473" s="2">
        <f t="shared" si="462"/>
        <v>-2.2502240243439338E-2</v>
      </c>
      <c r="E473" s="2">
        <v>167.64999399999999</v>
      </c>
      <c r="F473" s="2">
        <f t="shared" si="462"/>
        <v>-4.9872502973179446E-2</v>
      </c>
      <c r="G473" s="2">
        <v>9.9</v>
      </c>
      <c r="H473" s="2">
        <f t="shared" ref="H473" si="480">(G473-G472)/G472</f>
        <v>5.0761421319797679E-3</v>
      </c>
      <c r="I473" s="2">
        <v>869.66778599999998</v>
      </c>
      <c r="J473" s="2">
        <f t="shared" si="464"/>
        <v>-3.2612912381190418E-3</v>
      </c>
    </row>
    <row r="474" spans="2:10" x14ac:dyDescent="0.3">
      <c r="B474" s="29">
        <v>44274</v>
      </c>
      <c r="C474" s="2">
        <v>1902.0623780000001</v>
      </c>
      <c r="D474" s="2">
        <f t="shared" si="462"/>
        <v>3.6284914150715795E-2</v>
      </c>
      <c r="E474" s="2">
        <v>172.10000600000001</v>
      </c>
      <c r="F474" s="2">
        <f t="shared" si="462"/>
        <v>2.6543466503196028E-2</v>
      </c>
      <c r="G474" s="2">
        <v>9.75</v>
      </c>
      <c r="H474" s="2">
        <f t="shared" ref="H474" si="481">(G474-G473)/G473</f>
        <v>-1.5151515151515187E-2</v>
      </c>
      <c r="I474" s="2">
        <v>888.23828100000003</v>
      </c>
      <c r="J474" s="2">
        <f t="shared" si="464"/>
        <v>2.1353550515437917E-2</v>
      </c>
    </row>
    <row r="475" spans="2:10" x14ac:dyDescent="0.3">
      <c r="B475" s="29">
        <v>44277</v>
      </c>
      <c r="C475" s="2">
        <v>1884.15625</v>
      </c>
      <c r="D475" s="2">
        <f t="shared" si="462"/>
        <v>-9.4140592901207579E-3</v>
      </c>
      <c r="E475" s="2">
        <v>174.800003</v>
      </c>
      <c r="F475" s="2">
        <f t="shared" si="462"/>
        <v>1.5688535188081262E-2</v>
      </c>
      <c r="G475" s="2">
        <v>10</v>
      </c>
      <c r="H475" s="2">
        <f t="shared" ref="H475" si="482">(G475-G474)/G474</f>
        <v>2.564102564102564E-2</v>
      </c>
      <c r="I475" s="2">
        <v>989.47735599999999</v>
      </c>
      <c r="J475" s="2">
        <f t="shared" si="464"/>
        <v>0.1139773832828085</v>
      </c>
    </row>
    <row r="476" spans="2:10" x14ac:dyDescent="0.3">
      <c r="B476" s="29">
        <v>44278</v>
      </c>
      <c r="C476" s="2">
        <v>1907.086914</v>
      </c>
      <c r="D476" s="2">
        <f t="shared" si="462"/>
        <v>1.2170256049624323E-2</v>
      </c>
      <c r="E476" s="2">
        <v>173.75</v>
      </c>
      <c r="F476" s="2">
        <f t="shared" si="462"/>
        <v>-6.0068820479368288E-3</v>
      </c>
      <c r="G476" s="2">
        <v>10.1</v>
      </c>
      <c r="H476" s="2">
        <f t="shared" ref="H476" si="483">(G476-G475)/G475</f>
        <v>9.9999999999999638E-3</v>
      </c>
      <c r="I476" s="2">
        <v>1056.720581</v>
      </c>
      <c r="J476" s="2">
        <f t="shared" si="464"/>
        <v>6.7958326274219508E-2</v>
      </c>
    </row>
    <row r="477" spans="2:10" x14ac:dyDescent="0.3">
      <c r="B477" s="29">
        <v>44279</v>
      </c>
      <c r="C477" s="2">
        <v>1870.361206</v>
      </c>
      <c r="D477" s="2">
        <f t="shared" si="462"/>
        <v>-1.9257490432342164E-2</v>
      </c>
      <c r="E477" s="2">
        <v>167.699997</v>
      </c>
      <c r="F477" s="2">
        <f t="shared" si="462"/>
        <v>-3.4820161151079158E-2</v>
      </c>
      <c r="G477" s="2">
        <v>9.75</v>
      </c>
      <c r="H477" s="2">
        <f t="shared" ref="H477" si="484">(G477-G476)/G476</f>
        <v>-3.4653465346534622E-2</v>
      </c>
      <c r="I477" s="2">
        <v>1023.822693</v>
      </c>
      <c r="J477" s="2">
        <f t="shared" si="464"/>
        <v>-3.1132059497571269E-2</v>
      </c>
    </row>
    <row r="478" spans="2:10" x14ac:dyDescent="0.3">
      <c r="B478" s="29">
        <v>44280</v>
      </c>
      <c r="C478" s="2">
        <v>1819.3382570000001</v>
      </c>
      <c r="D478" s="2">
        <f t="shared" si="462"/>
        <v>-2.7279730159244932E-2</v>
      </c>
      <c r="E478" s="2">
        <v>160.449997</v>
      </c>
      <c r="F478" s="2">
        <f t="shared" si="462"/>
        <v>-4.3231962609993367E-2</v>
      </c>
      <c r="G478" s="2">
        <v>8.9</v>
      </c>
      <c r="H478" s="2">
        <f t="shared" ref="H478" si="485">(G478-G477)/G477</f>
        <v>-8.7179487179487147E-2</v>
      </c>
      <c r="I478" s="2">
        <v>979.99249299999997</v>
      </c>
      <c r="J478" s="2">
        <f t="shared" si="464"/>
        <v>-4.2810342356808841E-2</v>
      </c>
    </row>
    <row r="479" spans="2:10" x14ac:dyDescent="0.3">
      <c r="B479" s="29">
        <v>44281</v>
      </c>
      <c r="C479" s="2">
        <v>1822.2615969999999</v>
      </c>
      <c r="D479" s="2">
        <f t="shared" si="462"/>
        <v>1.6068149992186007E-3</v>
      </c>
      <c r="E479" s="2">
        <v>164.39999399999999</v>
      </c>
      <c r="F479" s="2">
        <f t="shared" si="462"/>
        <v>2.4618242903426145E-2</v>
      </c>
      <c r="G479" s="2">
        <v>9.1</v>
      </c>
      <c r="H479" s="2">
        <f t="shared" ref="H479" si="486">(G479-G478)/G478</f>
        <v>2.247191011235947E-2</v>
      </c>
      <c r="I479" s="2">
        <v>986.73181199999999</v>
      </c>
      <c r="J479" s="2">
        <f t="shared" si="464"/>
        <v>6.8769088009738698E-3</v>
      </c>
    </row>
    <row r="480" spans="2:10" x14ac:dyDescent="0.3">
      <c r="B480" s="29">
        <v>44285</v>
      </c>
      <c r="C480" s="2">
        <v>1853.9169919999999</v>
      </c>
      <c r="D480" s="2">
        <f t="shared" si="462"/>
        <v>1.7371487744742283E-2</v>
      </c>
      <c r="E480" s="2">
        <v>158</v>
      </c>
      <c r="F480" s="2">
        <f t="shared" si="462"/>
        <v>-3.8929405313725213E-2</v>
      </c>
      <c r="G480" s="2">
        <v>9.1999999999999993</v>
      </c>
      <c r="H480" s="2">
        <f t="shared" ref="H480" si="487">(G480-G479)/G479</f>
        <v>1.098901098901095E-2</v>
      </c>
      <c r="I480" s="2">
        <v>1029.9132079999999</v>
      </c>
      <c r="J480" s="2">
        <f t="shared" si="464"/>
        <v>4.3762038960187037E-2</v>
      </c>
    </row>
    <row r="481" spans="2:10" x14ac:dyDescent="0.3">
      <c r="B481" s="29">
        <v>44286</v>
      </c>
      <c r="C481" s="2">
        <v>1829.9812010000001</v>
      </c>
      <c r="D481" s="2">
        <f t="shared" si="462"/>
        <v>-1.2910929185765767E-2</v>
      </c>
      <c r="E481" s="2">
        <v>158.949997</v>
      </c>
      <c r="F481" s="2">
        <f t="shared" si="462"/>
        <v>6.0126392405063052E-3</v>
      </c>
      <c r="G481" s="2">
        <v>9.25</v>
      </c>
      <c r="H481" s="2">
        <f t="shared" ref="H481" si="488">(G481-G480)/G480</f>
        <v>5.4347826086957301E-3</v>
      </c>
      <c r="I481" s="2">
        <v>1029.513794</v>
      </c>
      <c r="J481" s="2">
        <f t="shared" si="464"/>
        <v>-3.8781326125101879E-4</v>
      </c>
    </row>
    <row r="482" spans="2:10" x14ac:dyDescent="0.3">
      <c r="B482" s="29">
        <v>44287</v>
      </c>
      <c r="C482" s="2">
        <v>1847.1107179999999</v>
      </c>
      <c r="D482" s="2">
        <f t="shared" si="462"/>
        <v>9.3604879605535627E-3</v>
      </c>
      <c r="E482" s="2">
        <v>166.85000600000001</v>
      </c>
      <c r="F482" s="2">
        <f t="shared" si="462"/>
        <v>4.9701221447648165E-2</v>
      </c>
      <c r="G482" s="2">
        <v>10</v>
      </c>
      <c r="H482" s="2">
        <f t="shared" ref="H482" si="489">(G482-G481)/G481</f>
        <v>8.1081081081081086E-2</v>
      </c>
      <c r="I482" s="2">
        <v>1105.443115</v>
      </c>
      <c r="J482" s="2">
        <f t="shared" si="464"/>
        <v>7.3752601900543432E-2</v>
      </c>
    </row>
    <row r="483" spans="2:10" x14ac:dyDescent="0.3">
      <c r="B483" s="29">
        <v>44291</v>
      </c>
      <c r="C483" s="2">
        <v>1820.388794</v>
      </c>
      <c r="D483" s="2">
        <f t="shared" si="462"/>
        <v>-1.4466877236754763E-2</v>
      </c>
      <c r="E483" s="2">
        <v>175.14999399999999</v>
      </c>
      <c r="F483" s="2">
        <f t="shared" si="462"/>
        <v>4.9745206482042226E-2</v>
      </c>
      <c r="G483" s="2">
        <v>9.5500000000000007</v>
      </c>
      <c r="H483" s="2">
        <f t="shared" ref="H483" si="490">(G483-G482)/G482</f>
        <v>-4.4999999999999929E-2</v>
      </c>
      <c r="I483" s="2">
        <v>1136.4438479999999</v>
      </c>
      <c r="J483" s="2">
        <f t="shared" si="464"/>
        <v>2.8043716206961816E-2</v>
      </c>
    </row>
    <row r="484" spans="2:10" x14ac:dyDescent="0.3">
      <c r="B484" s="29">
        <v>44292</v>
      </c>
      <c r="C484" s="2">
        <v>1812.80603</v>
      </c>
      <c r="D484" s="2">
        <f t="shared" si="462"/>
        <v>-4.1654640069158748E-3</v>
      </c>
      <c r="E484" s="2">
        <v>183.89999399999999</v>
      </c>
      <c r="F484" s="2">
        <f t="shared" si="462"/>
        <v>4.9957181271727595E-2</v>
      </c>
      <c r="G484" s="2">
        <v>9.6999999999999993</v>
      </c>
      <c r="H484" s="2">
        <f t="shared" ref="H484" si="491">(G484-G483)/G483</f>
        <v>1.5706806282722363E-2</v>
      </c>
      <c r="I484" s="2">
        <v>1223.4555660000001</v>
      </c>
      <c r="J484" s="2">
        <f t="shared" si="464"/>
        <v>7.6564907411070082E-2</v>
      </c>
    </row>
    <row r="485" spans="2:10" x14ac:dyDescent="0.3">
      <c r="B485" s="29">
        <v>44293</v>
      </c>
      <c r="C485" s="2">
        <v>1829.752808</v>
      </c>
      <c r="D485" s="2">
        <f t="shared" si="462"/>
        <v>9.3483680656115172E-3</v>
      </c>
      <c r="E485" s="2">
        <v>181.60000600000001</v>
      </c>
      <c r="F485" s="2">
        <f t="shared" si="462"/>
        <v>-1.2506732327571391E-2</v>
      </c>
      <c r="G485" s="2">
        <v>9.75</v>
      </c>
      <c r="H485" s="2">
        <f t="shared" ref="H485" si="492">(G485-G484)/G484</f>
        <v>5.1546391752578056E-3</v>
      </c>
      <c r="I485" s="2">
        <v>1163.700562</v>
      </c>
      <c r="J485" s="2">
        <f t="shared" si="464"/>
        <v>-4.8841172217937413E-2</v>
      </c>
    </row>
    <row r="486" spans="2:10" x14ac:dyDescent="0.3">
      <c r="B486" s="29">
        <v>44294</v>
      </c>
      <c r="C486" s="2">
        <v>1832.0367429999999</v>
      </c>
      <c r="D486" s="2">
        <f t="shared" si="462"/>
        <v>1.2482205191948138E-3</v>
      </c>
      <c r="E486" s="2">
        <v>177.10000600000001</v>
      </c>
      <c r="F486" s="2">
        <f t="shared" si="462"/>
        <v>-2.4779734864105674E-2</v>
      </c>
      <c r="G486" s="2">
        <v>9.4</v>
      </c>
      <c r="H486" s="2">
        <f t="shared" ref="H486" si="493">(G486-G485)/G485</f>
        <v>-3.589743589743586E-2</v>
      </c>
      <c r="I486" s="2">
        <v>1160.6553960000001</v>
      </c>
      <c r="J486" s="2">
        <f t="shared" si="464"/>
        <v>-2.6167951614342187E-3</v>
      </c>
    </row>
    <row r="487" spans="2:10" x14ac:dyDescent="0.3">
      <c r="B487" s="29">
        <v>44295</v>
      </c>
      <c r="C487" s="2">
        <v>1810.7504879999999</v>
      </c>
      <c r="D487" s="2">
        <f t="shared" si="462"/>
        <v>-1.1618901794045506E-2</v>
      </c>
      <c r="E487" s="2">
        <v>179.35000600000001</v>
      </c>
      <c r="F487" s="2">
        <f t="shared" si="462"/>
        <v>1.2704686187305945E-2</v>
      </c>
      <c r="G487" s="2">
        <v>9.4</v>
      </c>
      <c r="H487" s="2">
        <f t="shared" ref="H487" si="494">(G487-G486)/G486</f>
        <v>0</v>
      </c>
      <c r="I487" s="2">
        <v>1199.4936520000001</v>
      </c>
      <c r="J487" s="2">
        <f t="shared" si="464"/>
        <v>3.3462349060581972E-2</v>
      </c>
    </row>
    <row r="488" spans="2:10" x14ac:dyDescent="0.3">
      <c r="B488" s="29">
        <v>44298</v>
      </c>
      <c r="C488" s="2">
        <v>1745.978149</v>
      </c>
      <c r="D488" s="2">
        <f t="shared" si="462"/>
        <v>-3.5770990773854136E-2</v>
      </c>
      <c r="E488" s="2">
        <v>170.39999399999999</v>
      </c>
      <c r="F488" s="2">
        <f t="shared" si="462"/>
        <v>-4.990249066398144E-2</v>
      </c>
      <c r="G488" s="2">
        <v>8.75</v>
      </c>
      <c r="H488" s="2">
        <f t="shared" ref="H488" si="495">(G488-G487)/G487</f>
        <v>-6.9148936170212796E-2</v>
      </c>
      <c r="I488" s="2">
        <v>1072.6951899999999</v>
      </c>
      <c r="J488" s="2">
        <f t="shared" si="464"/>
        <v>-0.10570999003502871</v>
      </c>
    </row>
    <row r="489" spans="2:10" x14ac:dyDescent="0.3">
      <c r="B489" s="29">
        <v>44299</v>
      </c>
      <c r="C489" s="2">
        <v>1764.843384</v>
      </c>
      <c r="D489" s="2">
        <f t="shared" si="462"/>
        <v>1.0804966265359593E-2</v>
      </c>
      <c r="E489" s="2">
        <v>166.60000600000001</v>
      </c>
      <c r="F489" s="2">
        <f t="shared" si="462"/>
        <v>-2.2300399846258121E-2</v>
      </c>
      <c r="G489" s="2">
        <v>8.9499999999999993</v>
      </c>
      <c r="H489" s="2">
        <f t="shared" ref="H489" si="496">(G489-G488)/G488</f>
        <v>2.2857142857142777E-2</v>
      </c>
      <c r="I489" s="2">
        <v>1104.594482</v>
      </c>
      <c r="J489" s="2">
        <f t="shared" si="464"/>
        <v>2.9737517514178528E-2</v>
      </c>
    </row>
    <row r="490" spans="2:10" x14ac:dyDescent="0.3">
      <c r="B490" s="29">
        <v>44301</v>
      </c>
      <c r="C490" s="2">
        <v>1776.263062</v>
      </c>
      <c r="D490" s="2">
        <f t="shared" si="462"/>
        <v>6.4706466894061667E-3</v>
      </c>
      <c r="E490" s="2">
        <v>162.14999399999999</v>
      </c>
      <c r="F490" s="2">
        <f t="shared" si="462"/>
        <v>-2.6710755340549116E-2</v>
      </c>
      <c r="G490" s="2">
        <v>8.9499999999999993</v>
      </c>
      <c r="H490" s="2">
        <f t="shared" ref="H490" si="497">(G490-G489)/G489</f>
        <v>0</v>
      </c>
      <c r="I490" s="2">
        <v>1128.156982</v>
      </c>
      <c r="J490" s="2">
        <f t="shared" si="464"/>
        <v>2.1331357691862885E-2</v>
      </c>
    </row>
    <row r="491" spans="2:10" x14ac:dyDescent="0.3">
      <c r="B491" s="29">
        <v>44302</v>
      </c>
      <c r="C491" s="2">
        <v>1765.1175539999999</v>
      </c>
      <c r="D491" s="2">
        <f t="shared" si="462"/>
        <v>-6.2746944630209644E-3</v>
      </c>
      <c r="E491" s="2">
        <v>165.39999399999999</v>
      </c>
      <c r="F491" s="2">
        <f t="shared" si="462"/>
        <v>2.0043170646062435E-2</v>
      </c>
      <c r="G491" s="2">
        <v>8.85</v>
      </c>
      <c r="H491" s="2">
        <f t="shared" ref="H491" si="498">(G491-G490)/G490</f>
        <v>-1.117318435754186E-2</v>
      </c>
      <c r="I491" s="2">
        <v>1157.1610109999999</v>
      </c>
      <c r="J491" s="2">
        <f t="shared" si="464"/>
        <v>2.5709213755501933E-2</v>
      </c>
    </row>
    <row r="492" spans="2:10" x14ac:dyDescent="0.3">
      <c r="B492" s="29">
        <v>44305</v>
      </c>
      <c r="C492" s="2">
        <v>1737.3447269999999</v>
      </c>
      <c r="D492" s="2">
        <f t="shared" si="462"/>
        <v>-1.5734264801266606E-2</v>
      </c>
      <c r="E492" s="2">
        <v>159.300003</v>
      </c>
      <c r="F492" s="2">
        <f t="shared" si="462"/>
        <v>-3.6880237129875523E-2</v>
      </c>
      <c r="G492" s="2">
        <v>8.4499999999999993</v>
      </c>
      <c r="H492" s="2">
        <f t="shared" ref="H492" si="499">(G492-G491)/G491</f>
        <v>-4.5197740112994392E-2</v>
      </c>
      <c r="I492" s="2">
        <v>1134.5467530000001</v>
      </c>
      <c r="J492" s="2">
        <f t="shared" si="464"/>
        <v>-1.9542879327101557E-2</v>
      </c>
    </row>
    <row r="493" spans="2:10" x14ac:dyDescent="0.3">
      <c r="B493" s="29">
        <v>44306</v>
      </c>
      <c r="C493" s="2">
        <v>1736.842529</v>
      </c>
      <c r="D493" s="2">
        <f t="shared" si="462"/>
        <v>-2.8906065226737672E-4</v>
      </c>
      <c r="E493" s="2">
        <v>167.25</v>
      </c>
      <c r="F493" s="2">
        <f t="shared" si="462"/>
        <v>4.9905818269193603E-2</v>
      </c>
      <c r="G493" s="2">
        <v>8.4499999999999993</v>
      </c>
      <c r="H493" s="2">
        <f t="shared" ref="H493" si="500">(G493-G492)/G492</f>
        <v>0</v>
      </c>
      <c r="I493" s="2">
        <v>1140.9366460000001</v>
      </c>
      <c r="J493" s="2">
        <f t="shared" si="464"/>
        <v>5.632110781775803E-3</v>
      </c>
    </row>
    <row r="494" spans="2:10" x14ac:dyDescent="0.3">
      <c r="B494" s="29">
        <v>44308</v>
      </c>
      <c r="C494" s="2">
        <v>1741.638672</v>
      </c>
      <c r="D494" s="2">
        <f t="shared" si="462"/>
        <v>2.7614149929651045E-3</v>
      </c>
      <c r="E494" s="2">
        <v>175.60000600000001</v>
      </c>
      <c r="F494" s="2">
        <f t="shared" si="462"/>
        <v>4.9925297458893916E-2</v>
      </c>
      <c r="G494" s="2">
        <v>8.4499999999999993</v>
      </c>
      <c r="H494" s="2">
        <f t="shared" ref="H494" si="501">(G494-G493)/G493</f>
        <v>0</v>
      </c>
      <c r="I494" s="2">
        <v>1155.9628909999999</v>
      </c>
      <c r="J494" s="2">
        <f t="shared" si="464"/>
        <v>1.3170095861746726E-2</v>
      </c>
    </row>
    <row r="495" spans="2:10" x14ac:dyDescent="0.3">
      <c r="B495" s="29">
        <v>44309</v>
      </c>
      <c r="C495" s="2">
        <v>1739.765991</v>
      </c>
      <c r="D495" s="2">
        <f t="shared" si="462"/>
        <v>-1.0752408235455493E-3</v>
      </c>
      <c r="E495" s="2">
        <v>184.35000600000001</v>
      </c>
      <c r="F495" s="2">
        <f t="shared" si="462"/>
        <v>4.9829155472807897E-2</v>
      </c>
      <c r="G495" s="2">
        <v>8.4499999999999993</v>
      </c>
      <c r="H495" s="2">
        <f t="shared" ref="H495" si="502">(G495-G494)/G494</f>
        <v>0</v>
      </c>
      <c r="I495" s="2">
        <v>1155.763062</v>
      </c>
      <c r="J495" s="2">
        <f t="shared" si="464"/>
        <v>-1.728680060196749E-4</v>
      </c>
    </row>
    <row r="496" spans="2:10" x14ac:dyDescent="0.3">
      <c r="B496" s="29">
        <v>44312</v>
      </c>
      <c r="C496" s="2">
        <v>1770.3706050000001</v>
      </c>
      <c r="D496" s="2">
        <f t="shared" si="462"/>
        <v>1.7591224428067397E-2</v>
      </c>
      <c r="E496" s="2">
        <v>193.550003</v>
      </c>
      <c r="F496" s="2">
        <f t="shared" si="462"/>
        <v>4.9905053976510287E-2</v>
      </c>
      <c r="G496" s="2">
        <v>8.4499999999999993</v>
      </c>
      <c r="H496" s="2">
        <f t="shared" ref="H496" si="503">(G496-G495)/G495</f>
        <v>0</v>
      </c>
      <c r="I496" s="2">
        <v>1171.488159</v>
      </c>
      <c r="J496" s="2">
        <f t="shared" si="464"/>
        <v>1.3605813784002042E-2</v>
      </c>
    </row>
    <row r="497" spans="2:10" x14ac:dyDescent="0.3">
      <c r="B497" s="29">
        <v>44313</v>
      </c>
      <c r="C497" s="2">
        <v>1816.7801509999999</v>
      </c>
      <c r="D497" s="2">
        <f t="shared" si="462"/>
        <v>2.6214593638714343E-2</v>
      </c>
      <c r="E497" s="2">
        <v>191.199997</v>
      </c>
      <c r="F497" s="2">
        <f t="shared" si="462"/>
        <v>-1.2141596298502809E-2</v>
      </c>
      <c r="G497" s="2">
        <v>8.6999999999999993</v>
      </c>
      <c r="H497" s="2">
        <f t="shared" ref="H497" si="504">(G497-G496)/G496</f>
        <v>2.9585798816568049E-2</v>
      </c>
      <c r="I497" s="2">
        <v>1189.26001</v>
      </c>
      <c r="J497" s="2">
        <f t="shared" si="464"/>
        <v>1.5170320641712922E-2</v>
      </c>
    </row>
    <row r="498" spans="2:10" x14ac:dyDescent="0.3">
      <c r="B498" s="29">
        <v>44314</v>
      </c>
      <c r="C498" s="2">
        <v>1824.682495</v>
      </c>
      <c r="D498" s="2">
        <f t="shared" si="462"/>
        <v>4.3496424130627159E-3</v>
      </c>
      <c r="E498" s="2">
        <v>199.949997</v>
      </c>
      <c r="F498" s="2">
        <f t="shared" si="462"/>
        <v>4.5763599044407938E-2</v>
      </c>
      <c r="G498" s="2">
        <v>8.65</v>
      </c>
      <c r="H498" s="2">
        <f t="shared" ref="H498" si="505">(G498-G497)/G497</f>
        <v>-5.7471264367814868E-3</v>
      </c>
      <c r="I498" s="2">
        <v>1183.3192140000001</v>
      </c>
      <c r="J498" s="2">
        <f t="shared" si="464"/>
        <v>-4.9953718699410942E-3</v>
      </c>
    </row>
    <row r="499" spans="2:10" x14ac:dyDescent="0.3">
      <c r="B499" s="29">
        <v>44315</v>
      </c>
      <c r="C499" s="2">
        <v>1849.1207280000001</v>
      </c>
      <c r="D499" s="2">
        <f t="shared" si="462"/>
        <v>1.3393142679324099E-2</v>
      </c>
      <c r="E499" s="2">
        <v>190.949997</v>
      </c>
      <c r="F499" s="2">
        <f t="shared" si="462"/>
        <v>-4.5011253488540938E-2</v>
      </c>
      <c r="G499" s="2">
        <v>8.4</v>
      </c>
      <c r="H499" s="2">
        <f t="shared" ref="H499" si="506">(G499-G498)/G498</f>
        <v>-2.8901734104046242E-2</v>
      </c>
      <c r="I499" s="2">
        <v>1180.4239500000001</v>
      </c>
      <c r="J499" s="2">
        <f t="shared" si="464"/>
        <v>-2.4467311658137219E-3</v>
      </c>
    </row>
    <row r="500" spans="2:10" x14ac:dyDescent="0.3">
      <c r="B500" s="29">
        <v>44316</v>
      </c>
      <c r="C500" s="2">
        <v>1822.1245120000001</v>
      </c>
      <c r="D500" s="2">
        <f t="shared" si="462"/>
        <v>-1.4599488065443395E-2</v>
      </c>
      <c r="E500" s="2">
        <v>187.75</v>
      </c>
      <c r="F500" s="2">
        <f t="shared" si="462"/>
        <v>-1.6758298247053632E-2</v>
      </c>
      <c r="G500" s="2">
        <v>8.35</v>
      </c>
      <c r="H500" s="2">
        <f t="shared" ref="H500" si="507">(G500-G499)/G499</f>
        <v>-5.9523809523810371E-3</v>
      </c>
      <c r="I500" s="2">
        <v>1156.861328</v>
      </c>
      <c r="J500" s="2">
        <f t="shared" si="464"/>
        <v>-1.9961152092856253E-2</v>
      </c>
    </row>
    <row r="501" spans="2:10" x14ac:dyDescent="0.3">
      <c r="B501" s="29">
        <v>44319</v>
      </c>
      <c r="C501" s="2">
        <v>1789.7384030000001</v>
      </c>
      <c r="D501" s="2">
        <f t="shared" si="462"/>
        <v>-1.7773817753240363E-2</v>
      </c>
      <c r="E501" s="2">
        <v>187.050003</v>
      </c>
      <c r="F501" s="2">
        <f t="shared" si="462"/>
        <v>-3.7283462050599001E-3</v>
      </c>
      <c r="G501" s="2">
        <v>8.4499999999999993</v>
      </c>
      <c r="H501" s="2">
        <f t="shared" ref="H501" si="508">(G501-G500)/G500</f>
        <v>1.1976047904191574E-2</v>
      </c>
      <c r="I501" s="2">
        <v>1253.5576169999999</v>
      </c>
      <c r="J501" s="2">
        <f t="shared" si="464"/>
        <v>8.3585030167072874E-2</v>
      </c>
    </row>
    <row r="502" spans="2:10" x14ac:dyDescent="0.3">
      <c r="B502" s="29">
        <v>44320</v>
      </c>
      <c r="C502" s="2">
        <v>1750.9570309999999</v>
      </c>
      <c r="D502" s="2">
        <f t="shared" si="462"/>
        <v>-2.1668737696522538E-2</v>
      </c>
      <c r="E502" s="2">
        <v>181.39999399999999</v>
      </c>
      <c r="F502" s="2">
        <f t="shared" si="462"/>
        <v>-3.0205874949919199E-2</v>
      </c>
      <c r="G502" s="2">
        <v>8.25</v>
      </c>
      <c r="H502" s="2">
        <f t="shared" ref="H502" si="509">(G502-G501)/G501</f>
        <v>-2.3668639053254354E-2</v>
      </c>
      <c r="I502" s="2">
        <v>1260.496582</v>
      </c>
      <c r="J502" s="2">
        <f t="shared" si="464"/>
        <v>5.535417683158678E-3</v>
      </c>
    </row>
    <row r="503" spans="2:10" x14ac:dyDescent="0.3">
      <c r="B503" s="29">
        <v>44321</v>
      </c>
      <c r="C503" s="2">
        <v>1754.154663</v>
      </c>
      <c r="D503" s="2">
        <f t="shared" si="462"/>
        <v>1.8262195721467209E-3</v>
      </c>
      <c r="E503" s="2">
        <v>179.25</v>
      </c>
      <c r="F503" s="2">
        <f t="shared" si="462"/>
        <v>-1.1852227514406602E-2</v>
      </c>
      <c r="G503" s="2">
        <v>8.35</v>
      </c>
      <c r="H503" s="2">
        <f t="shared" ref="H503" si="510">(G503-G502)/G502</f>
        <v>1.2121212121212078E-2</v>
      </c>
      <c r="I503" s="2">
        <v>1265.4887699999999</v>
      </c>
      <c r="J503" s="2">
        <f t="shared" si="464"/>
        <v>3.9604930876361091E-3</v>
      </c>
    </row>
    <row r="504" spans="2:10" x14ac:dyDescent="0.3">
      <c r="B504" s="29">
        <v>44322</v>
      </c>
      <c r="C504" s="2">
        <v>1764.1125489999999</v>
      </c>
      <c r="D504" s="2">
        <f t="shared" si="462"/>
        <v>5.6767434537212851E-3</v>
      </c>
      <c r="E504" s="2">
        <v>188.199997</v>
      </c>
      <c r="F504" s="2">
        <f t="shared" si="462"/>
        <v>4.9930248256624801E-2</v>
      </c>
      <c r="G504" s="2">
        <v>8.3000000000000007</v>
      </c>
      <c r="H504" s="2">
        <f t="shared" ref="H504" si="511">(G504-G503)/G503</f>
        <v>-5.9880239520956812E-3</v>
      </c>
      <c r="I504" s="2">
        <v>1284.7082519999999</v>
      </c>
      <c r="J504" s="2">
        <f t="shared" si="464"/>
        <v>1.5187398304609192E-2</v>
      </c>
    </row>
    <row r="505" spans="2:10" x14ac:dyDescent="0.3">
      <c r="B505" s="29">
        <v>44323</v>
      </c>
      <c r="C505" s="2">
        <v>1764.7978519999999</v>
      </c>
      <c r="D505" s="2">
        <f t="shared" si="462"/>
        <v>3.8846897857421016E-4</v>
      </c>
      <c r="E505" s="2">
        <v>187.60000600000001</v>
      </c>
      <c r="F505" s="2">
        <f t="shared" si="462"/>
        <v>-3.1880499976840522E-3</v>
      </c>
      <c r="G505" s="2">
        <v>8.3000000000000007</v>
      </c>
      <c r="H505" s="2">
        <f t="shared" ref="H505" si="512">(G505-G504)/G504</f>
        <v>0</v>
      </c>
      <c r="I505" s="2">
        <v>1296.8389890000001</v>
      </c>
      <c r="J505" s="2">
        <f t="shared" si="464"/>
        <v>9.4424060724412479E-3</v>
      </c>
    </row>
    <row r="506" spans="2:10" x14ac:dyDescent="0.3">
      <c r="B506" s="29">
        <v>44326</v>
      </c>
      <c r="C506" s="2">
        <v>1759.7274170000001</v>
      </c>
      <c r="D506" s="2">
        <f t="shared" si="462"/>
        <v>-2.8730967653058212E-3</v>
      </c>
      <c r="E506" s="2">
        <v>184.75</v>
      </c>
      <c r="F506" s="2">
        <f t="shared" si="462"/>
        <v>-1.5191929151644096E-2</v>
      </c>
      <c r="G506" s="2">
        <v>8.1999999999999993</v>
      </c>
      <c r="H506" s="2">
        <f t="shared" ref="H506" si="513">(G506-G505)/G505</f>
        <v>-1.2048192771084508E-2</v>
      </c>
      <c r="I506" s="2">
        <v>1302.030518</v>
      </c>
      <c r="J506" s="2">
        <f t="shared" si="464"/>
        <v>4.0032178582193644E-3</v>
      </c>
    </row>
    <row r="507" spans="2:10" x14ac:dyDescent="0.3">
      <c r="B507" s="29">
        <v>44327</v>
      </c>
      <c r="C507" s="2">
        <v>1766.0767820000001</v>
      </c>
      <c r="D507" s="2">
        <f t="shared" si="462"/>
        <v>3.608152568779369E-3</v>
      </c>
      <c r="E507" s="2">
        <v>180.89999399999999</v>
      </c>
      <c r="F507" s="2">
        <f t="shared" si="462"/>
        <v>-2.0839004059539961E-2</v>
      </c>
      <c r="G507" s="2">
        <v>8.1</v>
      </c>
      <c r="H507" s="2">
        <f t="shared" ref="H507" si="514">(G507-G506)/G506</f>
        <v>-1.2195121951219469E-2</v>
      </c>
      <c r="I507" s="2">
        <v>1301.4316409999999</v>
      </c>
      <c r="J507" s="2">
        <f t="shared" si="464"/>
        <v>-4.5995619282414513E-4</v>
      </c>
    </row>
    <row r="508" spans="2:10" x14ac:dyDescent="0.3">
      <c r="B508" s="29">
        <v>44328</v>
      </c>
      <c r="C508" s="2">
        <v>1747.8051760000001</v>
      </c>
      <c r="D508" s="2">
        <f t="shared" si="462"/>
        <v>-1.0345872946309998E-2</v>
      </c>
      <c r="E508" s="2">
        <v>181.25</v>
      </c>
      <c r="F508" s="2">
        <f t="shared" si="462"/>
        <v>1.9348038231555033E-3</v>
      </c>
      <c r="G508" s="2">
        <v>8.8000000000000007</v>
      </c>
      <c r="H508" s="2">
        <f t="shared" ref="H508" si="515">(G508-G507)/G507</f>
        <v>8.6419753086419887E-2</v>
      </c>
      <c r="I508" s="2">
        <v>1283.7597659999999</v>
      </c>
      <c r="J508" s="2">
        <f t="shared" si="464"/>
        <v>-1.3578796183579189E-2</v>
      </c>
    </row>
    <row r="509" spans="2:10" x14ac:dyDescent="0.3">
      <c r="B509" s="29">
        <v>44330</v>
      </c>
      <c r="C509" s="2">
        <v>1769.868164</v>
      </c>
      <c r="D509" s="2">
        <f t="shared" si="462"/>
        <v>1.2623253611419619E-2</v>
      </c>
      <c r="E509" s="2">
        <v>174.85000600000001</v>
      </c>
      <c r="F509" s="2">
        <f t="shared" si="462"/>
        <v>-3.5310311724137892E-2</v>
      </c>
      <c r="G509" s="2">
        <v>8.65</v>
      </c>
      <c r="H509" s="2">
        <f t="shared" ref="H509" si="516">(G509-G508)/G508</f>
        <v>-1.7045454545454586E-2</v>
      </c>
      <c r="I509" s="2">
        <v>1218.413452</v>
      </c>
      <c r="J509" s="2">
        <f t="shared" si="464"/>
        <v>-5.0902291636393204E-2</v>
      </c>
    </row>
    <row r="510" spans="2:10" x14ac:dyDescent="0.3">
      <c r="B510" s="29">
        <v>44333</v>
      </c>
      <c r="C510" s="2">
        <v>1790.9259030000001</v>
      </c>
      <c r="D510" s="2">
        <f t="shared" si="462"/>
        <v>1.1897913883262598E-2</v>
      </c>
      <c r="E510" s="2">
        <v>176.699997</v>
      </c>
      <c r="F510" s="2">
        <f t="shared" si="462"/>
        <v>1.0580445733584867E-2</v>
      </c>
      <c r="G510" s="2">
        <v>8.5500000000000007</v>
      </c>
      <c r="H510" s="2">
        <f t="shared" ref="H510" si="517">(G510-G509)/G509</f>
        <v>-1.1560693641618455E-2</v>
      </c>
      <c r="I510" s="2">
        <v>1287.054443</v>
      </c>
      <c r="J510" s="2">
        <f t="shared" si="464"/>
        <v>5.6336369963190448E-2</v>
      </c>
    </row>
    <row r="511" spans="2:10" x14ac:dyDescent="0.3">
      <c r="B511" s="29">
        <v>44334</v>
      </c>
      <c r="C511" s="2">
        <v>1816.1405030000001</v>
      </c>
      <c r="D511" s="2">
        <f t="shared" si="462"/>
        <v>1.4079086107226859E-2</v>
      </c>
      <c r="E511" s="2">
        <v>179.699997</v>
      </c>
      <c r="F511" s="2">
        <f t="shared" si="462"/>
        <v>1.6977928980949557E-2</v>
      </c>
      <c r="G511" s="2">
        <v>8.5500000000000007</v>
      </c>
      <c r="H511" s="2">
        <f t="shared" ref="H511" si="518">(G511-G510)/G510</f>
        <v>0</v>
      </c>
      <c r="I511" s="2">
        <v>1324.5948490000001</v>
      </c>
      <c r="J511" s="2">
        <f t="shared" si="464"/>
        <v>2.9167690771881416E-2</v>
      </c>
    </row>
    <row r="512" spans="2:10" x14ac:dyDescent="0.3">
      <c r="B512" s="29">
        <v>44335</v>
      </c>
      <c r="C512" s="2">
        <v>1824.4541019999999</v>
      </c>
      <c r="D512" s="2">
        <f t="shared" si="462"/>
        <v>4.5776188495697239E-3</v>
      </c>
      <c r="E512" s="2">
        <v>179.64999399999999</v>
      </c>
      <c r="F512" s="2">
        <f t="shared" si="462"/>
        <v>-2.7825821277005248E-4</v>
      </c>
      <c r="G512" s="2">
        <v>8.4499999999999993</v>
      </c>
      <c r="H512" s="2">
        <f t="shared" ref="H512" si="519">(G512-G511)/G511</f>
        <v>-1.1695906432748704E-2</v>
      </c>
      <c r="I512" s="2">
        <v>1292.6453859999999</v>
      </c>
      <c r="J512" s="2">
        <f t="shared" si="464"/>
        <v>-2.4120177595526909E-2</v>
      </c>
    </row>
    <row r="513" spans="2:10" x14ac:dyDescent="0.3">
      <c r="B513" s="29">
        <v>44336</v>
      </c>
      <c r="C513" s="2">
        <v>1813.8110349999999</v>
      </c>
      <c r="D513" s="2">
        <f t="shared" si="462"/>
        <v>-5.8335624822421399E-3</v>
      </c>
      <c r="E513" s="2">
        <v>176.699997</v>
      </c>
      <c r="F513" s="2">
        <f t="shared" si="462"/>
        <v>-1.6420802107012574E-2</v>
      </c>
      <c r="G513" s="2">
        <v>8.4</v>
      </c>
      <c r="H513" s="2">
        <f t="shared" ref="H513" si="520">(G513-G512)/G512</f>
        <v>-5.9171597633134836E-3</v>
      </c>
      <c r="I513" s="2">
        <v>1299.934082</v>
      </c>
      <c r="J513" s="2">
        <f t="shared" si="464"/>
        <v>5.638588957915542E-3</v>
      </c>
    </row>
    <row r="514" spans="2:10" x14ac:dyDescent="0.3">
      <c r="B514" s="29">
        <v>44337</v>
      </c>
      <c r="C514" s="2">
        <v>1829.4788820000001</v>
      </c>
      <c r="D514" s="2">
        <f t="shared" si="462"/>
        <v>8.638081199015402E-3</v>
      </c>
      <c r="E514" s="2">
        <v>176.050003</v>
      </c>
      <c r="F514" s="2">
        <f t="shared" si="462"/>
        <v>-3.6785173233477328E-3</v>
      </c>
      <c r="G514" s="2">
        <v>8.5500000000000007</v>
      </c>
      <c r="H514" s="2">
        <f t="shared" ref="H514" si="521">(G514-G513)/G513</f>
        <v>1.7857142857142898E-2</v>
      </c>
      <c r="I514" s="2">
        <v>1313.0131839999999</v>
      </c>
      <c r="J514" s="2">
        <f t="shared" si="464"/>
        <v>1.0061357865067439E-2</v>
      </c>
    </row>
    <row r="515" spans="2:10" x14ac:dyDescent="0.3">
      <c r="B515" s="29">
        <v>44340</v>
      </c>
      <c r="C515" s="2">
        <v>1814.039307</v>
      </c>
      <c r="D515" s="2">
        <f t="shared" si="462"/>
        <v>-8.4393294461652616E-3</v>
      </c>
      <c r="E515" s="2">
        <v>174.89999399999999</v>
      </c>
      <c r="F515" s="2">
        <f t="shared" si="462"/>
        <v>-6.5322861709920643E-3</v>
      </c>
      <c r="G515" s="2">
        <v>8.6</v>
      </c>
      <c r="H515" s="2">
        <f t="shared" ref="H515" si="522">(G515-G514)/G514</f>
        <v>5.8479532163741438E-3</v>
      </c>
      <c r="I515" s="2">
        <v>1304.7264399999999</v>
      </c>
      <c r="J515" s="2">
        <f t="shared" si="464"/>
        <v>-6.3112420354798204E-3</v>
      </c>
    </row>
    <row r="516" spans="2:10" x14ac:dyDescent="0.3">
      <c r="B516" s="29">
        <v>44341</v>
      </c>
      <c r="C516" s="2">
        <v>1793.484009</v>
      </c>
      <c r="D516" s="2">
        <f t="shared" si="462"/>
        <v>-1.1331230762575749E-2</v>
      </c>
      <c r="E516" s="2">
        <v>183.449997</v>
      </c>
      <c r="F516" s="2">
        <f t="shared" si="462"/>
        <v>4.8885096016641399E-2</v>
      </c>
      <c r="G516" s="2">
        <v>8.5500000000000007</v>
      </c>
      <c r="H516" s="2">
        <f t="shared" ref="H516" si="523">(G516-G515)/G515</f>
        <v>-5.8139534883719689E-3</v>
      </c>
      <c r="I516" s="2">
        <v>1280.7144780000001</v>
      </c>
      <c r="J516" s="2">
        <f t="shared" si="464"/>
        <v>-1.8403828775018779E-2</v>
      </c>
    </row>
    <row r="517" spans="2:10" x14ac:dyDescent="0.3">
      <c r="B517" s="29">
        <v>44342</v>
      </c>
      <c r="C517" s="2">
        <v>1799.7875979999999</v>
      </c>
      <c r="D517" s="2">
        <f t="shared" si="462"/>
        <v>3.5147171473887805E-3</v>
      </c>
      <c r="E517" s="2">
        <v>181.60000600000001</v>
      </c>
      <c r="F517" s="2">
        <f t="shared" si="462"/>
        <v>-1.0084442792332064E-2</v>
      </c>
      <c r="G517" s="2">
        <v>8.5500000000000007</v>
      </c>
      <c r="H517" s="2">
        <f t="shared" ref="H517" si="524">(G517-G516)/G516</f>
        <v>0</v>
      </c>
      <c r="I517" s="2">
        <v>1320.7010499999999</v>
      </c>
      <c r="J517" s="2">
        <f t="shared" si="464"/>
        <v>3.1222081648084401E-2</v>
      </c>
    </row>
    <row r="518" spans="2:10" x14ac:dyDescent="0.3">
      <c r="B518" s="29">
        <v>44343</v>
      </c>
      <c r="C518" s="2">
        <v>1805.3149410000001</v>
      </c>
      <c r="D518" s="2">
        <f t="shared" si="462"/>
        <v>3.0711085053271941E-3</v>
      </c>
      <c r="E518" s="2">
        <v>177.949997</v>
      </c>
      <c r="F518" s="2">
        <f t="shared" si="462"/>
        <v>-2.0099167838133283E-2</v>
      </c>
      <c r="G518" s="2">
        <v>8.4499999999999993</v>
      </c>
      <c r="H518" s="2">
        <f t="shared" ref="H518" si="525">(G518-G517)/G517</f>
        <v>-1.1695906432748704E-2</v>
      </c>
      <c r="I518" s="2">
        <v>1323.696289</v>
      </c>
      <c r="J518" s="2">
        <f t="shared" si="464"/>
        <v>2.2679159678112497E-3</v>
      </c>
    </row>
    <row r="519" spans="2:10" x14ac:dyDescent="0.3">
      <c r="B519" s="29">
        <v>44344</v>
      </c>
      <c r="C519" s="2">
        <v>1913.7561040000001</v>
      </c>
      <c r="D519" s="2">
        <f t="shared" si="462"/>
        <v>6.0067725878306992E-2</v>
      </c>
      <c r="E519" s="2">
        <v>176.449997</v>
      </c>
      <c r="F519" s="2">
        <f t="shared" si="462"/>
        <v>-8.4293342247148233E-3</v>
      </c>
      <c r="G519" s="2">
        <v>8.6999999999999993</v>
      </c>
      <c r="H519" s="2">
        <f t="shared" ref="H519" si="526">(G519-G518)/G518</f>
        <v>2.9585798816568049E-2</v>
      </c>
      <c r="I519" s="2">
        <v>1300.533081</v>
      </c>
      <c r="J519" s="2">
        <f t="shared" si="464"/>
        <v>-1.7498884141692976E-2</v>
      </c>
    </row>
    <row r="520" spans="2:10" x14ac:dyDescent="0.3">
      <c r="B520" s="29">
        <v>44347</v>
      </c>
      <c r="C520" s="2">
        <v>1973.5952150000001</v>
      </c>
      <c r="D520" s="2">
        <f t="shared" si="462"/>
        <v>3.1267887728707151E-2</v>
      </c>
      <c r="E520" s="2">
        <v>172.699997</v>
      </c>
      <c r="F520" s="2">
        <f t="shared" si="462"/>
        <v>-2.1252479817270839E-2</v>
      </c>
      <c r="G520" s="2">
        <v>8.65</v>
      </c>
      <c r="H520" s="2">
        <f t="shared" ref="H520" si="527">(G520-G519)/G519</f>
        <v>-5.7471264367814868E-3</v>
      </c>
      <c r="I520" s="2">
        <v>1314.2113039999999</v>
      </c>
      <c r="J520" s="2">
        <f t="shared" si="464"/>
        <v>1.0517397211828315E-2</v>
      </c>
    </row>
    <row r="521" spans="2:10" x14ac:dyDescent="0.3">
      <c r="B521" s="29">
        <v>44348</v>
      </c>
      <c r="C521" s="2">
        <v>1981.4520259999999</v>
      </c>
      <c r="D521" s="2">
        <f t="shared" ref="D521:F584" si="528">(C521-C520)/C520</f>
        <v>3.9809637459016032E-3</v>
      </c>
      <c r="E521" s="2">
        <v>173.10000600000001</v>
      </c>
      <c r="F521" s="2">
        <f t="shared" si="528"/>
        <v>2.3162073361241075E-3</v>
      </c>
      <c r="G521" s="2">
        <v>8.5</v>
      </c>
      <c r="H521" s="2">
        <f t="shared" ref="H521" si="529">(G521-G520)/G520</f>
        <v>-1.7341040462427786E-2</v>
      </c>
      <c r="I521" s="2">
        <v>1414.002686</v>
      </c>
      <c r="J521" s="2">
        <f t="shared" ref="J521:J584" si="530">(I521-I520)/I520</f>
        <v>7.5932524470205071E-2</v>
      </c>
    </row>
    <row r="522" spans="2:10" x14ac:dyDescent="0.3">
      <c r="B522" s="29">
        <v>44349</v>
      </c>
      <c r="C522" s="2">
        <v>2011.0061040000001</v>
      </c>
      <c r="D522" s="2">
        <f t="shared" si="528"/>
        <v>1.4915363890823829E-2</v>
      </c>
      <c r="E522" s="2">
        <v>181.75</v>
      </c>
      <c r="F522" s="2">
        <f t="shared" si="528"/>
        <v>4.9971078568304565E-2</v>
      </c>
      <c r="G522" s="2">
        <v>8.8000000000000007</v>
      </c>
      <c r="H522" s="2">
        <f t="shared" ref="H522" si="531">(G522-G521)/G521</f>
        <v>3.5294117647058906E-2</v>
      </c>
      <c r="I522" s="2">
        <v>1544.2955320000001</v>
      </c>
      <c r="J522" s="2">
        <f t="shared" si="530"/>
        <v>9.2144694836880994E-2</v>
      </c>
    </row>
    <row r="523" spans="2:10" x14ac:dyDescent="0.3">
      <c r="B523" s="29">
        <v>44350</v>
      </c>
      <c r="C523" s="2">
        <v>2018.6801760000001</v>
      </c>
      <c r="D523" s="2">
        <f t="shared" si="528"/>
        <v>3.8160361546073275E-3</v>
      </c>
      <c r="E523" s="2">
        <v>178.300003</v>
      </c>
      <c r="F523" s="2">
        <f t="shared" si="528"/>
        <v>-1.8982101788170544E-2</v>
      </c>
      <c r="G523" s="2">
        <v>9.35</v>
      </c>
      <c r="H523" s="2">
        <f t="shared" ref="H523" si="532">(G523-G522)/G522</f>
        <v>6.2499999999999875E-2</v>
      </c>
      <c r="I523" s="2">
        <v>1580.5878909999999</v>
      </c>
      <c r="J523" s="2">
        <f t="shared" si="530"/>
        <v>2.3500915626556255E-2</v>
      </c>
    </row>
    <row r="524" spans="2:10" x14ac:dyDescent="0.3">
      <c r="B524" s="29">
        <v>44351</v>
      </c>
      <c r="C524" s="2">
        <v>2001.1851810000001</v>
      </c>
      <c r="D524" s="2">
        <f t="shared" si="528"/>
        <v>-8.6665511496061848E-3</v>
      </c>
      <c r="E524" s="2">
        <v>185.35000600000001</v>
      </c>
      <c r="F524" s="2">
        <f t="shared" si="528"/>
        <v>3.9540117113738935E-2</v>
      </c>
      <c r="G524" s="2">
        <v>9.75</v>
      </c>
      <c r="H524" s="2">
        <f t="shared" ref="H524" si="533">(G524-G523)/G523</f>
        <v>4.2780748663101643E-2</v>
      </c>
      <c r="I524" s="2">
        <v>1698.2508539999999</v>
      </c>
      <c r="J524" s="2">
        <f t="shared" si="530"/>
        <v>7.4442530953186967E-2</v>
      </c>
    </row>
    <row r="525" spans="2:10" x14ac:dyDescent="0.3">
      <c r="B525" s="29">
        <v>44354</v>
      </c>
      <c r="C525" s="2">
        <v>2034.895996</v>
      </c>
      <c r="D525" s="2">
        <f t="shared" si="528"/>
        <v>1.684542506114026E-2</v>
      </c>
      <c r="E525" s="2">
        <v>179.14999399999999</v>
      </c>
      <c r="F525" s="2">
        <f t="shared" si="528"/>
        <v>-3.3450292955480208E-2</v>
      </c>
      <c r="G525" s="2">
        <v>10.1</v>
      </c>
      <c r="H525" s="2">
        <f t="shared" ref="H525" si="534">(G525-G524)/G524</f>
        <v>3.589743589743586E-2</v>
      </c>
      <c r="I525" s="2">
        <v>1621.7226559999999</v>
      </c>
      <c r="J525" s="2">
        <f t="shared" si="530"/>
        <v>-4.5062952755035079E-2</v>
      </c>
    </row>
    <row r="526" spans="2:10" x14ac:dyDescent="0.3">
      <c r="B526" s="29">
        <v>44355</v>
      </c>
      <c r="C526" s="2">
        <v>2023.202393</v>
      </c>
      <c r="D526" s="2">
        <f t="shared" si="528"/>
        <v>-5.7465359521990719E-3</v>
      </c>
      <c r="E526" s="2">
        <v>179.85000600000001</v>
      </c>
      <c r="F526" s="2">
        <f t="shared" si="528"/>
        <v>3.9074073315347986E-3</v>
      </c>
      <c r="G526" s="2">
        <v>10.050000000000001</v>
      </c>
      <c r="H526" s="2">
        <f t="shared" ref="H526" si="535">(G526-G525)/G525</f>
        <v>-4.9504950495048447E-3</v>
      </c>
      <c r="I526" s="2">
        <v>1633.8532709999999</v>
      </c>
      <c r="J526" s="2">
        <f t="shared" si="530"/>
        <v>7.4800798737808564E-3</v>
      </c>
    </row>
    <row r="527" spans="2:10" x14ac:dyDescent="0.3">
      <c r="B527" s="29">
        <v>44356</v>
      </c>
      <c r="C527" s="2">
        <v>1987.02478</v>
      </c>
      <c r="D527" s="2">
        <f t="shared" si="528"/>
        <v>-1.7881361313712159E-2</v>
      </c>
      <c r="E527" s="2">
        <v>176.75</v>
      </c>
      <c r="F527" s="2">
        <f t="shared" si="528"/>
        <v>-1.7236618830026657E-2</v>
      </c>
      <c r="G527" s="2">
        <v>9.65</v>
      </c>
      <c r="H527" s="2">
        <f t="shared" ref="H527" si="536">(G527-G526)/G526</f>
        <v>-3.9800995024875656E-2</v>
      </c>
      <c r="I527" s="2">
        <v>1592.119629</v>
      </c>
      <c r="J527" s="2">
        <f t="shared" si="530"/>
        <v>-2.5543078280497514E-2</v>
      </c>
    </row>
    <row r="528" spans="2:10" x14ac:dyDescent="0.3">
      <c r="B528" s="29">
        <v>44357</v>
      </c>
      <c r="C528" s="2">
        <v>1994.333374</v>
      </c>
      <c r="D528" s="2">
        <f t="shared" si="528"/>
        <v>3.6781594641210687E-3</v>
      </c>
      <c r="E528" s="2">
        <v>175.699997</v>
      </c>
      <c r="F528" s="2">
        <f t="shared" si="528"/>
        <v>-5.9406110325318463E-3</v>
      </c>
      <c r="G528" s="2">
        <v>9.9499999999999993</v>
      </c>
      <c r="H528" s="2">
        <f t="shared" ref="H528" si="537">(G528-G527)/G527</f>
        <v>3.1088082901554293E-2</v>
      </c>
      <c r="I528" s="2">
        <v>1609.442139</v>
      </c>
      <c r="J528" s="2">
        <f t="shared" si="530"/>
        <v>1.0880156041339758E-2</v>
      </c>
    </row>
    <row r="529" spans="2:10" x14ac:dyDescent="0.3">
      <c r="B529" s="29">
        <v>44358</v>
      </c>
      <c r="C529" s="2">
        <v>2028.9263920000001</v>
      </c>
      <c r="D529" s="2">
        <f t="shared" si="528"/>
        <v>1.7345654668866825E-2</v>
      </c>
      <c r="E529" s="2">
        <v>177.199997</v>
      </c>
      <c r="F529" s="2">
        <f t="shared" si="528"/>
        <v>8.5372795993843981E-3</v>
      </c>
      <c r="G529" s="2">
        <v>9.85</v>
      </c>
      <c r="H529" s="2">
        <f t="shared" ref="H529" si="538">(G529-G528)/G528</f>
        <v>-1.0050251256281372E-2</v>
      </c>
      <c r="I529" s="2">
        <v>1599.0584719999999</v>
      </c>
      <c r="J529" s="2">
        <f t="shared" si="530"/>
        <v>-6.4517181129927275E-3</v>
      </c>
    </row>
    <row r="530" spans="2:10" x14ac:dyDescent="0.3">
      <c r="B530" s="29">
        <v>44361</v>
      </c>
      <c r="C530" s="2">
        <v>2058.0334469999998</v>
      </c>
      <c r="D530" s="2">
        <f t="shared" si="528"/>
        <v>1.4346037941429527E-2</v>
      </c>
      <c r="E530" s="2">
        <v>175.35000600000001</v>
      </c>
      <c r="F530" s="2">
        <f t="shared" si="528"/>
        <v>-1.0440129973591301E-2</v>
      </c>
      <c r="G530" s="2">
        <v>9.65</v>
      </c>
      <c r="H530" s="2">
        <f t="shared" ref="H530" si="539">(G530-G529)/G529</f>
        <v>-2.0304568527918711E-2</v>
      </c>
      <c r="I530" s="2">
        <v>1499.067505</v>
      </c>
      <c r="J530" s="2">
        <f t="shared" si="530"/>
        <v>-6.2531151143546154E-2</v>
      </c>
    </row>
    <row r="531" spans="2:10" x14ac:dyDescent="0.3">
      <c r="B531" s="29">
        <v>44362</v>
      </c>
      <c r="C531" s="2">
        <v>2062.70874</v>
      </c>
      <c r="D531" s="2">
        <f t="shared" si="528"/>
        <v>2.2717283855689632E-3</v>
      </c>
      <c r="E531" s="2">
        <v>175.35000600000001</v>
      </c>
      <c r="F531" s="2">
        <f t="shared" si="528"/>
        <v>0</v>
      </c>
      <c r="G531" s="2">
        <v>9.6999999999999993</v>
      </c>
      <c r="H531" s="2">
        <f t="shared" ref="H531" si="540">(G531-G530)/G530</f>
        <v>5.1813471502589565E-3</v>
      </c>
      <c r="I531" s="2">
        <v>1536.408081</v>
      </c>
      <c r="J531" s="2">
        <f t="shared" si="530"/>
        <v>2.4909202471172273E-2</v>
      </c>
    </row>
    <row r="532" spans="2:10" x14ac:dyDescent="0.3">
      <c r="B532" s="29">
        <v>44363</v>
      </c>
      <c r="C532" s="2">
        <v>2027.505371</v>
      </c>
      <c r="D532" s="2">
        <f t="shared" si="528"/>
        <v>-1.7066572859918198E-2</v>
      </c>
      <c r="E532" s="2">
        <v>176.10000600000001</v>
      </c>
      <c r="F532" s="2">
        <f t="shared" si="528"/>
        <v>4.2771598194299458E-3</v>
      </c>
      <c r="G532" s="2">
        <v>9.5500000000000007</v>
      </c>
      <c r="H532" s="2">
        <f t="shared" ref="H532" si="541">(G532-G531)/G531</f>
        <v>-1.5463917525773051E-2</v>
      </c>
      <c r="I532" s="2">
        <v>1446.001953</v>
      </c>
      <c r="J532" s="2">
        <f t="shared" si="530"/>
        <v>-5.8842523101777462E-2</v>
      </c>
    </row>
    <row r="533" spans="2:10" x14ac:dyDescent="0.3">
      <c r="B533" s="29">
        <v>44364</v>
      </c>
      <c r="C533" s="2">
        <v>2031.2182620000001</v>
      </c>
      <c r="D533" s="2">
        <f t="shared" si="528"/>
        <v>1.8312607468797314E-3</v>
      </c>
      <c r="E533" s="2">
        <v>175.050003</v>
      </c>
      <c r="F533" s="2">
        <f t="shared" si="528"/>
        <v>-5.962538127341141E-3</v>
      </c>
      <c r="G533" s="2">
        <v>9.4499999999999993</v>
      </c>
      <c r="H533" s="2">
        <f t="shared" ref="H533" si="542">(G533-G532)/G532</f>
        <v>-1.0471204188481823E-2</v>
      </c>
      <c r="I533" s="2">
        <v>1365.529663</v>
      </c>
      <c r="J533" s="2">
        <f t="shared" si="530"/>
        <v>-5.5651577671140207E-2</v>
      </c>
    </row>
    <row r="534" spans="2:10" x14ac:dyDescent="0.3">
      <c r="B534" s="29">
        <v>44365</v>
      </c>
      <c r="C534" s="2">
        <v>2040.3857419999999</v>
      </c>
      <c r="D534" s="2">
        <f t="shared" si="528"/>
        <v>4.5132914426307185E-3</v>
      </c>
      <c r="E534" s="2">
        <v>172.050003</v>
      </c>
      <c r="F534" s="2">
        <f t="shared" si="528"/>
        <v>-1.7137960288980972E-2</v>
      </c>
      <c r="G534" s="2">
        <v>10.35</v>
      </c>
      <c r="H534" s="2">
        <f t="shared" ref="H534" si="543">(G534-G533)/G533</f>
        <v>9.5238095238095288E-2</v>
      </c>
      <c r="I534" s="2">
        <v>1485.1396480000001</v>
      </c>
      <c r="J534" s="2">
        <f t="shared" si="530"/>
        <v>8.7592374036916137E-2</v>
      </c>
    </row>
    <row r="535" spans="2:10" x14ac:dyDescent="0.3">
      <c r="B535" s="29">
        <v>44368</v>
      </c>
      <c r="C535" s="2">
        <v>2051.0202640000002</v>
      </c>
      <c r="D535" s="2">
        <f t="shared" si="528"/>
        <v>5.2120154444797572E-3</v>
      </c>
      <c r="E535" s="2">
        <v>169.10000600000001</v>
      </c>
      <c r="F535" s="2">
        <f t="shared" si="528"/>
        <v>-1.7146160700735331E-2</v>
      </c>
      <c r="G535" s="2">
        <v>10.15</v>
      </c>
      <c r="H535" s="2">
        <f t="shared" ref="H535" si="544">(G535-G534)/G534</f>
        <v>-1.9323671497584474E-2</v>
      </c>
      <c r="I535" s="2">
        <v>1537.556274</v>
      </c>
      <c r="J535" s="2">
        <f t="shared" si="530"/>
        <v>3.5294072224513091E-2</v>
      </c>
    </row>
    <row r="536" spans="2:10" x14ac:dyDescent="0.3">
      <c r="B536" s="29">
        <v>44369</v>
      </c>
      <c r="C536" s="2">
        <v>2040.4774170000001</v>
      </c>
      <c r="D536" s="2">
        <f t="shared" si="528"/>
        <v>-5.140293923492978E-3</v>
      </c>
      <c r="E536" s="2">
        <v>173.5</v>
      </c>
      <c r="F536" s="2">
        <f t="shared" si="528"/>
        <v>2.6020070040683452E-2</v>
      </c>
      <c r="G536" s="2">
        <v>10</v>
      </c>
      <c r="H536" s="2">
        <f t="shared" ref="H536" si="545">(G536-G535)/G535</f>
        <v>-1.4778325123152743E-2</v>
      </c>
      <c r="I536" s="2">
        <v>1539.153687</v>
      </c>
      <c r="J536" s="2">
        <f t="shared" si="530"/>
        <v>1.0389297790345203E-3</v>
      </c>
    </row>
    <row r="537" spans="2:10" x14ac:dyDescent="0.3">
      <c r="B537" s="29">
        <v>44370</v>
      </c>
      <c r="C537" s="2">
        <v>2021.775635</v>
      </c>
      <c r="D537" s="2">
        <f t="shared" si="528"/>
        <v>-9.1653952375009753E-3</v>
      </c>
      <c r="E537" s="2">
        <v>177.35000600000001</v>
      </c>
      <c r="F537" s="2">
        <f t="shared" si="528"/>
        <v>2.2190236311239238E-2</v>
      </c>
      <c r="G537" s="2">
        <v>9.9499999999999993</v>
      </c>
      <c r="H537" s="2">
        <f t="shared" ref="H537" si="546">(G537-G536)/G536</f>
        <v>-5.0000000000000712E-3</v>
      </c>
      <c r="I537" s="2">
        <v>1502.3623050000001</v>
      </c>
      <c r="J537" s="2">
        <f t="shared" si="530"/>
        <v>-2.3903644132972073E-2</v>
      </c>
    </row>
    <row r="538" spans="2:10" x14ac:dyDescent="0.3">
      <c r="B538" s="29">
        <v>44371</v>
      </c>
      <c r="C538" s="2">
        <v>1974.241577</v>
      </c>
      <c r="D538" s="2">
        <f t="shared" si="528"/>
        <v>-2.3511045032452358E-2</v>
      </c>
      <c r="E538" s="2">
        <v>177.050003</v>
      </c>
      <c r="F538" s="2">
        <f t="shared" si="528"/>
        <v>-1.6915871996080101E-3</v>
      </c>
      <c r="G538" s="2">
        <v>9.5500000000000007</v>
      </c>
      <c r="H538" s="2">
        <f t="shared" ref="H538" si="547">(G538-G537)/G537</f>
        <v>-4.020100502512549E-2</v>
      </c>
      <c r="I538" s="2">
        <v>1506.106323</v>
      </c>
      <c r="J538" s="2">
        <f t="shared" si="530"/>
        <v>2.49208728649503E-3</v>
      </c>
    </row>
    <row r="539" spans="2:10" x14ac:dyDescent="0.3">
      <c r="B539" s="29">
        <v>44372</v>
      </c>
      <c r="C539" s="2">
        <v>1929.2745359999999</v>
      </c>
      <c r="D539" s="2">
        <f t="shared" si="528"/>
        <v>-2.2776868608111636E-2</v>
      </c>
      <c r="E539" s="2">
        <v>176.449997</v>
      </c>
      <c r="F539" s="2">
        <f t="shared" si="528"/>
        <v>-3.3889070309702711E-3</v>
      </c>
      <c r="G539" s="2">
        <v>10.6</v>
      </c>
      <c r="H539" s="2">
        <f t="shared" ref="H539" si="548">(G539-G538)/G538</f>
        <v>0.10994764397905747</v>
      </c>
      <c r="I539" s="2">
        <v>1517.0389399999999</v>
      </c>
      <c r="J539" s="2">
        <f t="shared" si="530"/>
        <v>7.2588613652609553E-3</v>
      </c>
    </row>
    <row r="540" spans="2:10" x14ac:dyDescent="0.3">
      <c r="B540" s="29">
        <v>44375</v>
      </c>
      <c r="C540" s="2">
        <v>1912.3603519999999</v>
      </c>
      <c r="D540" s="2">
        <f t="shared" si="528"/>
        <v>-8.7671213631775099E-3</v>
      </c>
      <c r="E540" s="2">
        <v>173.199997</v>
      </c>
      <c r="F540" s="2">
        <f t="shared" si="528"/>
        <v>-1.8418815841634729E-2</v>
      </c>
      <c r="G540" s="2">
        <v>10.45</v>
      </c>
      <c r="H540" s="2">
        <f t="shared" ref="H540" si="549">(G540-G539)/G539</f>
        <v>-1.4150943396226448E-2</v>
      </c>
      <c r="I540" s="2">
        <v>1523.328857</v>
      </c>
      <c r="J540" s="2">
        <f t="shared" si="530"/>
        <v>4.1461803215150561E-3</v>
      </c>
    </row>
    <row r="541" spans="2:10" x14ac:dyDescent="0.3">
      <c r="B541" s="29">
        <v>44376</v>
      </c>
      <c r="C541" s="2">
        <v>1914.0104980000001</v>
      </c>
      <c r="D541" s="2">
        <f t="shared" si="528"/>
        <v>8.6288444448997712E-4</v>
      </c>
      <c r="E541" s="2">
        <v>171.550003</v>
      </c>
      <c r="F541" s="2">
        <f t="shared" si="528"/>
        <v>-9.5265244144316728E-3</v>
      </c>
      <c r="G541" s="2">
        <v>10.1</v>
      </c>
      <c r="H541" s="2">
        <f t="shared" ref="H541" si="550">(G541-G540)/G540</f>
        <v>-3.3492822966507144E-2</v>
      </c>
      <c r="I541" s="2">
        <v>1521.1324460000001</v>
      </c>
      <c r="J541" s="2">
        <f t="shared" si="530"/>
        <v>-1.4418495322969505E-3</v>
      </c>
    </row>
    <row r="542" spans="2:10" x14ac:dyDescent="0.3">
      <c r="B542" s="29">
        <v>44377</v>
      </c>
      <c r="C542" s="2">
        <v>1934.958496</v>
      </c>
      <c r="D542" s="2">
        <f t="shared" si="528"/>
        <v>1.0944557525619104E-2</v>
      </c>
      <c r="E542" s="2">
        <v>180.10000600000001</v>
      </c>
      <c r="F542" s="2">
        <f t="shared" si="528"/>
        <v>4.9839713497411037E-2</v>
      </c>
      <c r="G542" s="2">
        <v>9.9499999999999993</v>
      </c>
      <c r="H542" s="2">
        <f t="shared" ref="H542" si="551">(G542-G541)/G541</f>
        <v>-1.4851485148514887E-2</v>
      </c>
      <c r="I542" s="2">
        <v>1505.157837</v>
      </c>
      <c r="J542" s="2">
        <f t="shared" si="530"/>
        <v>-1.0501787035052239E-2</v>
      </c>
    </row>
    <row r="543" spans="2:10" x14ac:dyDescent="0.3">
      <c r="B543" s="29">
        <v>44378</v>
      </c>
      <c r="C543" s="2">
        <v>1923.3157960000001</v>
      </c>
      <c r="D543" s="2">
        <f t="shared" si="528"/>
        <v>-6.017028284621086E-3</v>
      </c>
      <c r="E543" s="2">
        <v>181.10000600000001</v>
      </c>
      <c r="F543" s="2">
        <f t="shared" si="528"/>
        <v>5.5524706645484504E-3</v>
      </c>
      <c r="G543" s="2">
        <v>9.0500000000000007</v>
      </c>
      <c r="H543" s="2">
        <f t="shared" ref="H543" si="552">(G543-G542)/G542</f>
        <v>-9.0452261306532528E-2</v>
      </c>
      <c r="I543" s="2">
        <v>1488.8729249999999</v>
      </c>
      <c r="J543" s="2">
        <f t="shared" si="530"/>
        <v>-1.0819404848901622E-2</v>
      </c>
    </row>
    <row r="544" spans="2:10" x14ac:dyDescent="0.3">
      <c r="B544" s="29">
        <v>44379</v>
      </c>
      <c r="C544" s="2">
        <v>1951.826904</v>
      </c>
      <c r="D544" s="2">
        <f t="shared" si="528"/>
        <v>1.4823934820946025E-2</v>
      </c>
      <c r="E544" s="2">
        <v>181.949997</v>
      </c>
      <c r="F544" s="2">
        <f t="shared" si="528"/>
        <v>4.6934896291499217E-3</v>
      </c>
      <c r="G544" s="2">
        <v>8.8000000000000007</v>
      </c>
      <c r="H544" s="2">
        <f t="shared" ref="H544" si="553">(G544-G543)/G543</f>
        <v>-2.7624309392265192E-2</v>
      </c>
      <c r="I544" s="2">
        <v>1420.735962</v>
      </c>
      <c r="J544" s="2">
        <f t="shared" si="530"/>
        <v>-4.5764122549276615E-2</v>
      </c>
    </row>
    <row r="545" spans="2:10" x14ac:dyDescent="0.3">
      <c r="B545" s="29">
        <v>44382</v>
      </c>
      <c r="C545" s="2">
        <v>1971.2163089999999</v>
      </c>
      <c r="D545" s="2">
        <f t="shared" si="528"/>
        <v>9.9339777314596828E-3</v>
      </c>
      <c r="E545" s="2">
        <v>191</v>
      </c>
      <c r="F545" s="2">
        <f t="shared" si="528"/>
        <v>4.9738956577174351E-2</v>
      </c>
      <c r="G545" s="2">
        <v>9.1</v>
      </c>
      <c r="H545" s="2">
        <f t="shared" ref="H545" si="554">(G545-G544)/G544</f>
        <v>3.409090909090897E-2</v>
      </c>
      <c r="I545" s="2">
        <v>1393.0614009999999</v>
      </c>
      <c r="J545" s="2">
        <f t="shared" si="530"/>
        <v>-1.9479031811823765E-2</v>
      </c>
    </row>
    <row r="546" spans="2:10" x14ac:dyDescent="0.3">
      <c r="B546" s="29">
        <v>44383</v>
      </c>
      <c r="C546" s="2">
        <v>1947.930664</v>
      </c>
      <c r="D546" s="2">
        <f t="shared" si="528"/>
        <v>-1.181283093777403E-2</v>
      </c>
      <c r="E546" s="2">
        <v>188.050003</v>
      </c>
      <c r="F546" s="2">
        <f t="shared" si="528"/>
        <v>-1.5445010471204168E-2</v>
      </c>
      <c r="G546" s="2">
        <v>8.8000000000000007</v>
      </c>
      <c r="H546" s="2">
        <f t="shared" ref="H546" si="555">(G546-G545)/G545</f>
        <v>-3.296703296703285E-2</v>
      </c>
      <c r="I546" s="2">
        <v>1413.4926760000001</v>
      </c>
      <c r="J546" s="2">
        <f t="shared" si="530"/>
        <v>1.466645690228276E-2</v>
      </c>
    </row>
    <row r="547" spans="2:10" x14ac:dyDescent="0.3">
      <c r="B547" s="29">
        <v>44384</v>
      </c>
      <c r="C547" s="2">
        <v>1934.408447</v>
      </c>
      <c r="D547" s="2">
        <f t="shared" si="528"/>
        <v>-6.9418369195095517E-3</v>
      </c>
      <c r="E547" s="2">
        <v>186.39999399999999</v>
      </c>
      <c r="F547" s="2">
        <f t="shared" si="528"/>
        <v>-8.7743098839515119E-3</v>
      </c>
      <c r="G547" s="2">
        <v>8.85</v>
      </c>
      <c r="H547" s="2">
        <f t="shared" ref="H547" si="556">(G547-G546)/G546</f>
        <v>5.6818181818180605E-3</v>
      </c>
      <c r="I547" s="2">
        <v>1424.3325199999999</v>
      </c>
      <c r="J547" s="2">
        <f t="shared" si="530"/>
        <v>7.6688363399768028E-3</v>
      </c>
    </row>
    <row r="548" spans="2:10" x14ac:dyDescent="0.3">
      <c r="B548" s="29">
        <v>44385</v>
      </c>
      <c r="C548" s="2">
        <v>1918.4110109999999</v>
      </c>
      <c r="D548" s="2">
        <f t="shared" si="528"/>
        <v>-8.2699370057083433E-3</v>
      </c>
      <c r="E548" s="2">
        <v>184.300003</v>
      </c>
      <c r="F548" s="2">
        <f t="shared" si="528"/>
        <v>-1.1266046499979978E-2</v>
      </c>
      <c r="G548" s="2">
        <v>8.8000000000000007</v>
      </c>
      <c r="H548" s="2">
        <f t="shared" ref="H548" si="557">(G548-G547)/G547</f>
        <v>-5.6497175141241732E-3</v>
      </c>
      <c r="I548" s="2">
        <v>1424.5823969999999</v>
      </c>
      <c r="J548" s="2">
        <f t="shared" si="530"/>
        <v>1.7543445543177622E-4</v>
      </c>
    </row>
    <row r="549" spans="2:10" x14ac:dyDescent="0.3">
      <c r="B549" s="29">
        <v>44386</v>
      </c>
      <c r="C549" s="2">
        <v>1898.7923579999999</v>
      </c>
      <c r="D549" s="2">
        <f t="shared" si="528"/>
        <v>-1.0226511882755241E-2</v>
      </c>
      <c r="E549" s="2">
        <v>183.449997</v>
      </c>
      <c r="F549" s="2">
        <f t="shared" si="528"/>
        <v>-4.6120780584035454E-3</v>
      </c>
      <c r="G549" s="2">
        <v>9.0500000000000007</v>
      </c>
      <c r="H549" s="2">
        <f t="shared" ref="H549" si="558">(G549-G548)/G548</f>
        <v>2.8409090909090908E-2</v>
      </c>
      <c r="I549" s="2">
        <v>1430.0273440000001</v>
      </c>
      <c r="J549" s="2">
        <f t="shared" si="530"/>
        <v>3.8221355335195709E-3</v>
      </c>
    </row>
    <row r="550" spans="2:10" x14ac:dyDescent="0.3">
      <c r="B550" s="29">
        <v>44389</v>
      </c>
      <c r="C550" s="2">
        <v>1910.6186520000001</v>
      </c>
      <c r="D550" s="2">
        <f t="shared" si="528"/>
        <v>6.2283239924437218E-3</v>
      </c>
      <c r="E550" s="2">
        <v>185.10000600000001</v>
      </c>
      <c r="F550" s="2">
        <f t="shared" si="528"/>
        <v>8.9943255763586163E-3</v>
      </c>
      <c r="G550" s="2">
        <v>9</v>
      </c>
      <c r="H550" s="2">
        <f t="shared" ref="H550" si="559">(G550-G549)/G549</f>
        <v>-5.5248618784531165E-3</v>
      </c>
      <c r="I550" s="2">
        <v>1419.387207</v>
      </c>
      <c r="J550" s="2">
        <f t="shared" si="530"/>
        <v>-7.4405129696597568E-3</v>
      </c>
    </row>
    <row r="551" spans="2:10" x14ac:dyDescent="0.3">
      <c r="B551" s="29">
        <v>44390</v>
      </c>
      <c r="C551" s="2">
        <v>1924.920044</v>
      </c>
      <c r="D551" s="2">
        <f t="shared" si="528"/>
        <v>7.4852153175775918E-3</v>
      </c>
      <c r="E551" s="2">
        <v>182.25</v>
      </c>
      <c r="F551" s="2">
        <f t="shared" si="528"/>
        <v>-1.5397114573837493E-2</v>
      </c>
      <c r="G551" s="2">
        <v>8.85</v>
      </c>
      <c r="H551" s="2">
        <f t="shared" ref="H551" si="560">(G551-G550)/G550</f>
        <v>-1.6666666666666705E-2</v>
      </c>
      <c r="I551" s="2">
        <v>1416.389893</v>
      </c>
      <c r="J551" s="2">
        <f t="shared" si="530"/>
        <v>-2.1116957974667448E-3</v>
      </c>
    </row>
    <row r="552" spans="2:10" x14ac:dyDescent="0.3">
      <c r="B552" s="29">
        <v>44391</v>
      </c>
      <c r="C552" s="2">
        <v>1912.3603519999999</v>
      </c>
      <c r="D552" s="2">
        <f t="shared" si="528"/>
        <v>-6.5247863354889772E-3</v>
      </c>
      <c r="E552" s="2">
        <v>188.449997</v>
      </c>
      <c r="F552" s="2">
        <f t="shared" si="528"/>
        <v>3.4019187928669391E-2</v>
      </c>
      <c r="G552" s="2">
        <v>8.8000000000000007</v>
      </c>
      <c r="H552" s="2">
        <f t="shared" ref="H552" si="561">(G552-G551)/G551</f>
        <v>-5.6497175141241732E-3</v>
      </c>
      <c r="I552" s="2">
        <v>1400.7545170000001</v>
      </c>
      <c r="J552" s="2">
        <f t="shared" si="530"/>
        <v>-1.1038892664563761E-2</v>
      </c>
    </row>
    <row r="553" spans="2:10" x14ac:dyDescent="0.3">
      <c r="B553" s="29">
        <v>44392</v>
      </c>
      <c r="C553" s="2">
        <v>1909.0142820000001</v>
      </c>
      <c r="D553" s="2">
        <f t="shared" si="528"/>
        <v>-1.7497068460452098E-3</v>
      </c>
      <c r="E553" s="2">
        <v>185.5</v>
      </c>
      <c r="F553" s="2">
        <f t="shared" si="528"/>
        <v>-1.5654003963714556E-2</v>
      </c>
      <c r="G553" s="2">
        <v>8.75</v>
      </c>
      <c r="H553" s="2">
        <f t="shared" ref="H553" si="562">(G553-G552)/G552</f>
        <v>-5.6818181818182618E-3</v>
      </c>
      <c r="I553" s="2">
        <v>1406.6489260000001</v>
      </c>
      <c r="J553" s="2">
        <f t="shared" si="530"/>
        <v>4.2080242672528148E-3</v>
      </c>
    </row>
    <row r="554" spans="2:10" x14ac:dyDescent="0.3">
      <c r="B554" s="29">
        <v>44393</v>
      </c>
      <c r="C554" s="2">
        <v>1936.562866</v>
      </c>
      <c r="D554" s="2">
        <f t="shared" si="528"/>
        <v>1.4430789889711202E-2</v>
      </c>
      <c r="E554" s="2">
        <v>184.10000600000001</v>
      </c>
      <c r="F554" s="2">
        <f t="shared" si="528"/>
        <v>-7.5471374663072365E-3</v>
      </c>
      <c r="G554" s="2">
        <v>9.4499999999999993</v>
      </c>
      <c r="H554" s="2">
        <f t="shared" ref="H554" si="563">(G554-G553)/G553</f>
        <v>7.9999999999999918E-2</v>
      </c>
      <c r="I554" s="2">
        <v>1394.2104489999999</v>
      </c>
      <c r="J554" s="2">
        <f t="shared" si="530"/>
        <v>-8.8426307162304315E-3</v>
      </c>
    </row>
    <row r="555" spans="2:10" x14ac:dyDescent="0.3">
      <c r="B555" s="29">
        <v>44396</v>
      </c>
      <c r="C555" s="2">
        <v>1924.232422</v>
      </c>
      <c r="D555" s="2">
        <f t="shared" si="528"/>
        <v>-6.3671798197125727E-3</v>
      </c>
      <c r="E555" s="2">
        <v>186.050003</v>
      </c>
      <c r="F555" s="2">
        <f t="shared" si="528"/>
        <v>1.0592052886733726E-2</v>
      </c>
      <c r="G555" s="2">
        <v>9.15</v>
      </c>
      <c r="H555" s="2">
        <f t="shared" ref="H555" si="564">(G555-G554)/G554</f>
        <v>-3.1746031746031633E-2</v>
      </c>
      <c r="I555" s="2">
        <v>1379.3242190000001</v>
      </c>
      <c r="J555" s="2">
        <f t="shared" si="530"/>
        <v>-1.067717575253938E-2</v>
      </c>
    </row>
    <row r="556" spans="2:10" x14ac:dyDescent="0.3">
      <c r="B556" s="29">
        <v>44397</v>
      </c>
      <c r="C556" s="2">
        <v>1919.510986</v>
      </c>
      <c r="D556" s="2">
        <f t="shared" si="528"/>
        <v>-2.4536724077711437E-3</v>
      </c>
      <c r="E556" s="2">
        <v>182.449997</v>
      </c>
      <c r="F556" s="2">
        <f t="shared" si="528"/>
        <v>-1.9349669131690405E-2</v>
      </c>
      <c r="G556" s="2">
        <v>9</v>
      </c>
      <c r="H556" s="2">
        <f t="shared" ref="H556" si="565">(G556-G555)/G555</f>
        <v>-1.6393442622950859E-2</v>
      </c>
      <c r="I556" s="2">
        <v>1364.4379879999999</v>
      </c>
      <c r="J556" s="2">
        <f t="shared" si="530"/>
        <v>-1.0792408916587129E-2</v>
      </c>
    </row>
    <row r="557" spans="2:10" x14ac:dyDescent="0.3">
      <c r="B557" s="29">
        <v>44399</v>
      </c>
      <c r="C557" s="2">
        <v>1944.171875</v>
      </c>
      <c r="D557" s="2">
        <f t="shared" si="528"/>
        <v>1.2847485208401926E-2</v>
      </c>
      <c r="E557" s="2">
        <v>191.550003</v>
      </c>
      <c r="F557" s="2">
        <f t="shared" si="528"/>
        <v>4.9876712247904326E-2</v>
      </c>
      <c r="G557" s="2">
        <v>9.25</v>
      </c>
      <c r="H557" s="2">
        <f t="shared" ref="H557" si="566">(G557-G556)/G556</f>
        <v>2.7777777777777776E-2</v>
      </c>
      <c r="I557" s="2">
        <v>1415.4407960000001</v>
      </c>
      <c r="J557" s="2">
        <f t="shared" si="530"/>
        <v>3.7380085022962722E-2</v>
      </c>
    </row>
    <row r="558" spans="2:10" x14ac:dyDescent="0.3">
      <c r="B558" s="29">
        <v>44400</v>
      </c>
      <c r="C558" s="2">
        <v>1930.420654</v>
      </c>
      <c r="D558" s="2">
        <f t="shared" si="528"/>
        <v>-7.0730480040505613E-3</v>
      </c>
      <c r="E558" s="2">
        <v>201.10000600000001</v>
      </c>
      <c r="F558" s="2">
        <f t="shared" si="528"/>
        <v>4.9856449232214335E-2</v>
      </c>
      <c r="G558" s="2">
        <v>8.35</v>
      </c>
      <c r="H558" s="2">
        <f t="shared" ref="H558" si="567">(G558-G557)/G557</f>
        <v>-9.729729729729733E-2</v>
      </c>
      <c r="I558" s="2">
        <v>1400.3548579999999</v>
      </c>
      <c r="J558" s="2">
        <f t="shared" si="530"/>
        <v>-1.0658120101266438E-2</v>
      </c>
    </row>
    <row r="559" spans="2:10" x14ac:dyDescent="0.3">
      <c r="B559" s="29">
        <v>44403</v>
      </c>
      <c r="C559" s="2">
        <v>1903.9720460000001</v>
      </c>
      <c r="D559" s="2">
        <f t="shared" si="528"/>
        <v>-1.3700955771062695E-2</v>
      </c>
      <c r="E559" s="2">
        <v>211.14999399999999</v>
      </c>
      <c r="F559" s="2">
        <f t="shared" si="528"/>
        <v>4.997507558502999E-2</v>
      </c>
      <c r="G559" s="2">
        <v>8.3000000000000007</v>
      </c>
      <c r="H559" s="2">
        <f t="shared" ref="H559" si="568">(G559-G558)/G558</f>
        <v>-5.9880239520956812E-3</v>
      </c>
      <c r="I559" s="2">
        <v>1402.6026609999999</v>
      </c>
      <c r="J559" s="2">
        <f t="shared" si="530"/>
        <v>1.6051667098226157E-3</v>
      </c>
    </row>
    <row r="560" spans="2:10" x14ac:dyDescent="0.3">
      <c r="B560" s="29">
        <v>44404</v>
      </c>
      <c r="C560" s="2">
        <v>1883.9407960000001</v>
      </c>
      <c r="D560" s="2">
        <f t="shared" si="528"/>
        <v>-1.0520768958810649E-2</v>
      </c>
      <c r="E560" s="2">
        <v>221.699997</v>
      </c>
      <c r="F560" s="2">
        <f t="shared" si="528"/>
        <v>4.9964495855017658E-2</v>
      </c>
      <c r="G560" s="2">
        <v>8.4</v>
      </c>
      <c r="H560" s="2">
        <f t="shared" ref="H560" si="569">(G560-G559)/G559</f>
        <v>1.2048192771084293E-2</v>
      </c>
      <c r="I560" s="2">
        <v>1395.459351</v>
      </c>
      <c r="J560" s="2">
        <f t="shared" si="530"/>
        <v>-5.0928963694586412E-3</v>
      </c>
    </row>
    <row r="561" spans="2:10" x14ac:dyDescent="0.3">
      <c r="B561" s="29">
        <v>44405</v>
      </c>
      <c r="C561" s="2">
        <v>1867.7601320000001</v>
      </c>
      <c r="D561" s="2">
        <f t="shared" si="528"/>
        <v>-8.5887327427459029E-3</v>
      </c>
      <c r="E561" s="2">
        <v>232.75</v>
      </c>
      <c r="F561" s="2">
        <f t="shared" si="528"/>
        <v>4.984214320941107E-2</v>
      </c>
      <c r="G561" s="2">
        <v>8.35</v>
      </c>
      <c r="H561" s="2">
        <f t="shared" ref="H561" si="570">(G561-G560)/G560</f>
        <v>-5.9523809523810371E-3</v>
      </c>
      <c r="I561" s="2">
        <v>1398.6064449999999</v>
      </c>
      <c r="J561" s="2">
        <f t="shared" si="530"/>
        <v>2.2552387482621303E-3</v>
      </c>
    </row>
    <row r="562" spans="2:10" x14ac:dyDescent="0.3">
      <c r="B562" s="29">
        <v>44406</v>
      </c>
      <c r="C562" s="2">
        <v>1882.336548</v>
      </c>
      <c r="D562" s="2">
        <f t="shared" si="528"/>
        <v>7.8042226891262721E-3</v>
      </c>
      <c r="E562" s="2">
        <v>244.35000600000001</v>
      </c>
      <c r="F562" s="2">
        <f t="shared" si="528"/>
        <v>4.9838908700322267E-2</v>
      </c>
      <c r="G562" s="2">
        <v>8.25</v>
      </c>
      <c r="H562" s="2">
        <f t="shared" ref="H562" si="571">(G562-G561)/G561</f>
        <v>-1.1976047904191574E-2</v>
      </c>
      <c r="I562" s="2">
        <v>1398.9560550000001</v>
      </c>
      <c r="J562" s="2">
        <f t="shared" si="530"/>
        <v>2.4997024806375147E-4</v>
      </c>
    </row>
    <row r="563" spans="2:10" x14ac:dyDescent="0.3">
      <c r="B563" s="29">
        <v>44407</v>
      </c>
      <c r="C563" s="2">
        <v>1865.880737</v>
      </c>
      <c r="D563" s="2">
        <f t="shared" si="528"/>
        <v>-8.7422257287011144E-3</v>
      </c>
      <c r="E563" s="2">
        <v>256.54998799999998</v>
      </c>
      <c r="F563" s="2">
        <f t="shared" si="528"/>
        <v>4.9928306529282332E-2</v>
      </c>
      <c r="G563" s="2">
        <v>8.25</v>
      </c>
      <c r="H563" s="2">
        <f t="shared" ref="H563" si="572">(G563-G562)/G562</f>
        <v>0</v>
      </c>
      <c r="I563" s="2">
        <v>1418.9375</v>
      </c>
      <c r="J563" s="2">
        <f t="shared" si="530"/>
        <v>1.4283111273284344E-2</v>
      </c>
    </row>
    <row r="564" spans="2:10" x14ac:dyDescent="0.3">
      <c r="B564" s="29">
        <v>44410</v>
      </c>
      <c r="C564" s="2">
        <v>1899.9841309999999</v>
      </c>
      <c r="D564" s="2">
        <f t="shared" si="528"/>
        <v>1.8277370747088635E-2</v>
      </c>
      <c r="E564" s="2">
        <v>269.35000600000001</v>
      </c>
      <c r="F564" s="2">
        <f t="shared" si="528"/>
        <v>4.9892880914888305E-2</v>
      </c>
      <c r="G564" s="2">
        <v>8.25</v>
      </c>
      <c r="H564" s="2">
        <f t="shared" ref="H564" si="573">(G564-G563)/G563</f>
        <v>0</v>
      </c>
      <c r="I564" s="2">
        <v>1436.8709719999999</v>
      </c>
      <c r="J564" s="2">
        <f t="shared" si="530"/>
        <v>1.2638662379421179E-2</v>
      </c>
    </row>
    <row r="565" spans="2:10" x14ac:dyDescent="0.3">
      <c r="B565" s="29">
        <v>44411</v>
      </c>
      <c r="C565" s="2">
        <v>1913.9647219999999</v>
      </c>
      <c r="D565" s="2">
        <f t="shared" si="528"/>
        <v>7.3582672464962834E-3</v>
      </c>
      <c r="E565" s="2">
        <v>282.79998799999998</v>
      </c>
      <c r="F565" s="2">
        <f t="shared" si="528"/>
        <v>4.9934960833080425E-2</v>
      </c>
      <c r="G565" s="2">
        <v>7.4</v>
      </c>
      <c r="H565" s="2">
        <f t="shared" ref="H565" si="574">(G565-G564)/G564</f>
        <v>-0.10303030303030299</v>
      </c>
      <c r="I565" s="2">
        <v>1441.466797</v>
      </c>
      <c r="J565" s="2">
        <f t="shared" si="530"/>
        <v>3.1984952647509568E-3</v>
      </c>
    </row>
    <row r="566" spans="2:10" x14ac:dyDescent="0.3">
      <c r="B566" s="29">
        <v>44412</v>
      </c>
      <c r="C566" s="2">
        <v>1928.6329350000001</v>
      </c>
      <c r="D566" s="2">
        <f t="shared" si="528"/>
        <v>7.6637844111737763E-3</v>
      </c>
      <c r="E566" s="2">
        <v>296.89999399999999</v>
      </c>
      <c r="F566" s="2">
        <f t="shared" si="528"/>
        <v>4.9858580616347153E-2</v>
      </c>
      <c r="G566" s="2">
        <v>6</v>
      </c>
      <c r="H566" s="2">
        <f t="shared" ref="H566" si="575">(G566-G565)/G565</f>
        <v>-0.18918918918918923</v>
      </c>
      <c r="I566" s="2">
        <v>1428.229004</v>
      </c>
      <c r="J566" s="2">
        <f t="shared" si="530"/>
        <v>-9.1835573511305866E-3</v>
      </c>
    </row>
    <row r="567" spans="2:10" x14ac:dyDescent="0.3">
      <c r="B567" s="29">
        <v>44413</v>
      </c>
      <c r="C567" s="2">
        <v>1956.594116</v>
      </c>
      <c r="D567" s="2">
        <f t="shared" si="528"/>
        <v>1.4497927777013668E-2</v>
      </c>
      <c r="E567" s="2">
        <v>311.70001200000002</v>
      </c>
      <c r="F567" s="2">
        <f t="shared" si="528"/>
        <v>4.9848495449952832E-2</v>
      </c>
      <c r="G567" s="2">
        <v>5.95</v>
      </c>
      <c r="H567" s="2">
        <f t="shared" ref="H567" si="576">(G567-G566)/G566</f>
        <v>-8.3333333333333037E-3</v>
      </c>
      <c r="I567" s="2">
        <v>1431.0263669999999</v>
      </c>
      <c r="J567" s="2">
        <f t="shared" si="530"/>
        <v>1.9586235765870954E-3</v>
      </c>
    </row>
    <row r="568" spans="2:10" x14ac:dyDescent="0.3">
      <c r="B568" s="29">
        <v>44414</v>
      </c>
      <c r="C568" s="2">
        <v>1915.156616</v>
      </c>
      <c r="D568" s="2">
        <f t="shared" si="528"/>
        <v>-2.1178383222736831E-2</v>
      </c>
      <c r="E568" s="2">
        <v>327.25</v>
      </c>
      <c r="F568" s="2">
        <f t="shared" si="528"/>
        <v>4.9887672124953222E-2</v>
      </c>
      <c r="G568" s="2">
        <v>7.1</v>
      </c>
      <c r="H568" s="2">
        <f t="shared" ref="H568" si="577">(G568-G567)/G567</f>
        <v>0.19327731092436964</v>
      </c>
      <c r="I568" s="2">
        <v>1535.2301030000001</v>
      </c>
      <c r="J568" s="2">
        <f t="shared" si="530"/>
        <v>7.2817481496481859E-2</v>
      </c>
    </row>
    <row r="569" spans="2:10" x14ac:dyDescent="0.3">
      <c r="B569" s="29">
        <v>44417</v>
      </c>
      <c r="C569" s="2">
        <v>1904.246948</v>
      </c>
      <c r="D569" s="2">
        <f t="shared" si="528"/>
        <v>-5.6964886886305757E-3</v>
      </c>
      <c r="E569" s="2">
        <v>343.60000600000001</v>
      </c>
      <c r="F569" s="2">
        <f t="shared" si="528"/>
        <v>4.9961821237585968E-2</v>
      </c>
      <c r="G569" s="2">
        <v>6.9</v>
      </c>
      <c r="H569" s="2">
        <f t="shared" ref="H569" si="578">(G569-G568)/G568</f>
        <v>-2.8169014084506942E-2</v>
      </c>
      <c r="I569" s="2">
        <v>1492.0200199999999</v>
      </c>
      <c r="J569" s="2">
        <f t="shared" si="530"/>
        <v>-2.8145672049787945E-2</v>
      </c>
    </row>
    <row r="570" spans="2:10" x14ac:dyDescent="0.3">
      <c r="B570" s="29">
        <v>44418</v>
      </c>
      <c r="C570" s="2">
        <v>1914.239746</v>
      </c>
      <c r="D570" s="2">
        <f t="shared" si="528"/>
        <v>5.2476376609111907E-3</v>
      </c>
      <c r="E570" s="2">
        <v>360.75</v>
      </c>
      <c r="F570" s="2">
        <f t="shared" si="528"/>
        <v>4.9912670839708871E-2</v>
      </c>
      <c r="G570" s="2">
        <v>6.65</v>
      </c>
      <c r="H570" s="2">
        <f t="shared" ref="H570" si="579">(G570-G569)/G569</f>
        <v>-3.6231884057971016E-2</v>
      </c>
      <c r="I570" s="2">
        <v>1445.1633300000001</v>
      </c>
      <c r="J570" s="2">
        <f t="shared" si="530"/>
        <v>-3.1404866806009644E-2</v>
      </c>
    </row>
    <row r="571" spans="2:10" x14ac:dyDescent="0.3">
      <c r="B571" s="29">
        <v>44419</v>
      </c>
      <c r="C571" s="2">
        <v>1941.054932</v>
      </c>
      <c r="D571" s="2">
        <f t="shared" si="528"/>
        <v>1.4008269369619514E-2</v>
      </c>
      <c r="E571" s="2">
        <v>378.75</v>
      </c>
      <c r="F571" s="2">
        <f t="shared" si="528"/>
        <v>4.9896049896049899E-2</v>
      </c>
      <c r="G571" s="2">
        <v>6.65</v>
      </c>
      <c r="H571" s="2">
        <f t="shared" ref="H571" si="580">(G571-G570)/G570</f>
        <v>0</v>
      </c>
      <c r="I571" s="2">
        <v>1435.722168</v>
      </c>
      <c r="J571" s="2">
        <f t="shared" si="530"/>
        <v>-6.5329376991596346E-3</v>
      </c>
    </row>
    <row r="572" spans="2:10" x14ac:dyDescent="0.3">
      <c r="B572" s="29">
        <v>44420</v>
      </c>
      <c r="C572" s="2">
        <v>1934.8210449999999</v>
      </c>
      <c r="D572" s="2">
        <f t="shared" si="528"/>
        <v>-3.2115974139778208E-3</v>
      </c>
      <c r="E572" s="2">
        <v>397.64999399999999</v>
      </c>
      <c r="F572" s="2">
        <f t="shared" si="528"/>
        <v>4.990097425742572E-2</v>
      </c>
      <c r="G572" s="2">
        <v>6.5</v>
      </c>
      <c r="H572" s="2">
        <f t="shared" ref="H572" si="581">(G572-G571)/G571</f>
        <v>-2.255639097744366E-2</v>
      </c>
      <c r="I572" s="2">
        <v>1441.56665</v>
      </c>
      <c r="J572" s="2">
        <f t="shared" si="530"/>
        <v>4.0707611335008449E-3</v>
      </c>
    </row>
    <row r="573" spans="2:10" x14ac:dyDescent="0.3">
      <c r="B573" s="29">
        <v>44421</v>
      </c>
      <c r="C573" s="2">
        <v>1967.045044</v>
      </c>
      <c r="D573" s="2">
        <f t="shared" si="528"/>
        <v>1.6654769743834397E-2</v>
      </c>
      <c r="E573" s="2">
        <v>417.5</v>
      </c>
      <c r="F573" s="2">
        <f t="shared" si="528"/>
        <v>4.991828567712743E-2</v>
      </c>
      <c r="G573" s="2">
        <v>6.3</v>
      </c>
      <c r="H573" s="2">
        <f t="shared" ref="H573" si="582">(G573-G572)/G572</f>
        <v>-3.0769230769230795E-2</v>
      </c>
      <c r="I573" s="2">
        <v>1435.6721190000001</v>
      </c>
      <c r="J573" s="2">
        <f t="shared" si="530"/>
        <v>-4.0889756987648931E-3</v>
      </c>
    </row>
    <row r="574" spans="2:10" x14ac:dyDescent="0.3">
      <c r="B574" s="29">
        <v>44424</v>
      </c>
      <c r="C574" s="2">
        <v>1992.5767820000001</v>
      </c>
      <c r="D574" s="2">
        <f t="shared" si="528"/>
        <v>1.2979742420174153E-2</v>
      </c>
      <c r="E574" s="2">
        <v>396.64999399999999</v>
      </c>
      <c r="F574" s="2">
        <f t="shared" si="528"/>
        <v>-4.9940134131736542E-2</v>
      </c>
      <c r="G574" s="2">
        <v>5.95</v>
      </c>
      <c r="H574" s="2">
        <f t="shared" ref="H574" si="583">(G574-G573)/G573</f>
        <v>-5.5555555555555504E-2</v>
      </c>
      <c r="I574" s="2">
        <v>1428.778442</v>
      </c>
      <c r="J574" s="2">
        <f t="shared" si="530"/>
        <v>-4.8017070950724678E-3</v>
      </c>
    </row>
    <row r="575" spans="2:10" x14ac:dyDescent="0.3">
      <c r="B575" s="29">
        <v>44425</v>
      </c>
      <c r="C575" s="2">
        <v>1984.096802</v>
      </c>
      <c r="D575" s="2">
        <f t="shared" si="528"/>
        <v>-4.2557858129253605E-3</v>
      </c>
      <c r="E575" s="2">
        <v>376.85000600000001</v>
      </c>
      <c r="F575" s="2">
        <f t="shared" si="528"/>
        <v>-4.9918034285915014E-2</v>
      </c>
      <c r="G575" s="2">
        <v>5.75</v>
      </c>
      <c r="H575" s="2">
        <f t="shared" ref="H575" si="584">(G575-G574)/G574</f>
        <v>-3.3613445378151287E-2</v>
      </c>
      <c r="I575" s="2">
        <v>1440.317871</v>
      </c>
      <c r="J575" s="2">
        <f t="shared" si="530"/>
        <v>8.0764299493818418E-3</v>
      </c>
    </row>
    <row r="576" spans="2:10" x14ac:dyDescent="0.3">
      <c r="B576" s="29">
        <v>44426</v>
      </c>
      <c r="C576" s="2">
        <v>1991.797607</v>
      </c>
      <c r="D576" s="2">
        <f t="shared" si="528"/>
        <v>3.8812647609922138E-3</v>
      </c>
      <c r="E576" s="2">
        <v>381.45001200000002</v>
      </c>
      <c r="F576" s="2">
        <f t="shared" si="528"/>
        <v>1.2206463916044113E-2</v>
      </c>
      <c r="G576" s="2">
        <v>6.45</v>
      </c>
      <c r="H576" s="2">
        <f t="shared" ref="H576" si="585">(G576-G575)/G575</f>
        <v>0.12173913043478264</v>
      </c>
      <c r="I576" s="2">
        <v>1458.650879</v>
      </c>
      <c r="J576" s="2">
        <f t="shared" si="530"/>
        <v>1.2728445830691262E-2</v>
      </c>
    </row>
    <row r="577" spans="2:10" x14ac:dyDescent="0.3">
      <c r="B577" s="29">
        <v>44428</v>
      </c>
      <c r="C577" s="2">
        <v>1969.428711</v>
      </c>
      <c r="D577" s="2">
        <f t="shared" si="528"/>
        <v>-1.1230506514008453E-2</v>
      </c>
      <c r="E577" s="2">
        <v>362.39999399999999</v>
      </c>
      <c r="F577" s="2">
        <f t="shared" si="528"/>
        <v>-4.9941060167013503E-2</v>
      </c>
      <c r="G577" s="2">
        <v>5.95</v>
      </c>
      <c r="H577" s="2">
        <f t="shared" ref="H577" si="586">(G577-G576)/G576</f>
        <v>-7.7519379844961239E-2</v>
      </c>
      <c r="I577" s="2">
        <v>1428.778442</v>
      </c>
      <c r="J577" s="2">
        <f t="shared" si="530"/>
        <v>-2.0479497479533613E-2</v>
      </c>
    </row>
    <row r="578" spans="2:10" x14ac:dyDescent="0.3">
      <c r="B578" s="29">
        <v>44431</v>
      </c>
      <c r="C578" s="2">
        <v>1982.3551030000001</v>
      </c>
      <c r="D578" s="2">
        <f t="shared" si="528"/>
        <v>6.5635236897894893E-3</v>
      </c>
      <c r="E578" s="2">
        <v>368.29998799999998</v>
      </c>
      <c r="F578" s="2">
        <f t="shared" si="528"/>
        <v>1.6280336914133591E-2</v>
      </c>
      <c r="G578" s="2">
        <v>6</v>
      </c>
      <c r="H578" s="2">
        <f t="shared" ref="H578" si="587">(G578-G577)/G577</f>
        <v>8.4033613445377853E-3</v>
      </c>
      <c r="I578" s="2">
        <v>1395.409302</v>
      </c>
      <c r="J578" s="2">
        <f t="shared" si="530"/>
        <v>-2.3355013638986594E-2</v>
      </c>
    </row>
    <row r="579" spans="2:10" x14ac:dyDescent="0.3">
      <c r="B579" s="29">
        <v>44432</v>
      </c>
      <c r="C579" s="2">
        <v>2001.927856</v>
      </c>
      <c r="D579" s="2">
        <f t="shared" si="528"/>
        <v>9.8734848112628591E-3</v>
      </c>
      <c r="E579" s="2">
        <v>361.25</v>
      </c>
      <c r="F579" s="2">
        <f t="shared" si="528"/>
        <v>-1.9141971842801107E-2</v>
      </c>
      <c r="G579" s="2">
        <v>6.25</v>
      </c>
      <c r="H579" s="2">
        <f t="shared" ref="H579" si="588">(G579-G578)/G578</f>
        <v>4.1666666666666664E-2</v>
      </c>
      <c r="I579" s="2">
        <v>1436.471436</v>
      </c>
      <c r="J579" s="2">
        <f t="shared" si="530"/>
        <v>2.9426587554738842E-2</v>
      </c>
    </row>
    <row r="580" spans="2:10" x14ac:dyDescent="0.3">
      <c r="B580" s="29">
        <v>44433</v>
      </c>
      <c r="C580" s="2">
        <v>2019.2545170000001</v>
      </c>
      <c r="D580" s="2">
        <f t="shared" si="528"/>
        <v>8.6549877150018835E-3</v>
      </c>
      <c r="E580" s="2">
        <v>362.89999399999999</v>
      </c>
      <c r="F580" s="2">
        <f t="shared" si="528"/>
        <v>4.5674574394463461E-3</v>
      </c>
      <c r="G580" s="2">
        <v>6.3</v>
      </c>
      <c r="H580" s="2">
        <f t="shared" ref="H580" si="589">(G580-G579)/G579</f>
        <v>7.9999999999999724E-3</v>
      </c>
      <c r="I580" s="2">
        <v>1473.986572</v>
      </c>
      <c r="J580" s="2">
        <f t="shared" si="530"/>
        <v>2.6116172629554454E-2</v>
      </c>
    </row>
    <row r="581" spans="2:10" x14ac:dyDescent="0.3">
      <c r="B581" s="29">
        <v>44434</v>
      </c>
      <c r="C581" s="2">
        <v>2044.7863769999999</v>
      </c>
      <c r="D581" s="2">
        <f t="shared" si="528"/>
        <v>1.2644201008366407E-2</v>
      </c>
      <c r="E581" s="2">
        <v>359.35000600000001</v>
      </c>
      <c r="F581" s="2">
        <f t="shared" si="528"/>
        <v>-9.7822762708560003E-3</v>
      </c>
      <c r="G581" s="2">
        <v>5.9</v>
      </c>
      <c r="H581" s="2">
        <f t="shared" ref="H581" si="590">(G581-G580)/G580</f>
        <v>-6.3492063492063405E-2</v>
      </c>
      <c r="I581" s="2">
        <v>1474.3363039999999</v>
      </c>
      <c r="J581" s="2">
        <f t="shared" si="530"/>
        <v>2.3726946136650665E-4</v>
      </c>
    </row>
    <row r="582" spans="2:10" x14ac:dyDescent="0.3">
      <c r="B582" s="29">
        <v>44435</v>
      </c>
      <c r="C582" s="2">
        <v>2041.990112</v>
      </c>
      <c r="D582" s="2">
        <f t="shared" si="528"/>
        <v>-1.367509599757055E-3</v>
      </c>
      <c r="E582" s="2">
        <v>371.10000600000001</v>
      </c>
      <c r="F582" s="2">
        <f t="shared" si="528"/>
        <v>3.2697926266348799E-2</v>
      </c>
      <c r="G582" s="2">
        <v>6</v>
      </c>
      <c r="H582" s="2">
        <f t="shared" ref="H582" si="591">(G582-G581)/G581</f>
        <v>1.6949152542372819E-2</v>
      </c>
      <c r="I582" s="2">
        <v>1504.658447</v>
      </c>
      <c r="J582" s="2">
        <f t="shared" si="530"/>
        <v>2.0566639319491448E-2</v>
      </c>
    </row>
    <row r="583" spans="2:10" x14ac:dyDescent="0.3">
      <c r="B583" s="29">
        <v>44438</v>
      </c>
      <c r="C583" s="2">
        <v>2081.273193</v>
      </c>
      <c r="D583" s="2">
        <f t="shared" si="528"/>
        <v>1.923764506456143E-2</v>
      </c>
      <c r="E583" s="2">
        <v>374.45001200000002</v>
      </c>
      <c r="F583" s="2">
        <f t="shared" si="528"/>
        <v>9.0272324059191937E-3</v>
      </c>
      <c r="G583" s="2">
        <v>5.95</v>
      </c>
      <c r="H583" s="2">
        <f t="shared" ref="H583" si="592">(G583-G582)/G582</f>
        <v>-8.3333333333333037E-3</v>
      </c>
      <c r="I583" s="2">
        <v>1515.148682</v>
      </c>
      <c r="J583" s="2">
        <f t="shared" si="530"/>
        <v>6.9718380413279161E-3</v>
      </c>
    </row>
    <row r="584" spans="2:10" x14ac:dyDescent="0.3">
      <c r="B584" s="29">
        <v>44439</v>
      </c>
      <c r="C584" s="2">
        <v>2070.180664</v>
      </c>
      <c r="D584" s="2">
        <f t="shared" si="528"/>
        <v>-5.3296842708145204E-3</v>
      </c>
      <c r="E584" s="2">
        <v>367.20001200000002</v>
      </c>
      <c r="F584" s="2">
        <f t="shared" si="528"/>
        <v>-1.9361729917637176E-2</v>
      </c>
      <c r="G584" s="2">
        <v>6.1</v>
      </c>
      <c r="H584" s="2">
        <f t="shared" ref="H584" si="593">(G584-G583)/G583</f>
        <v>2.5210084033613356E-2</v>
      </c>
      <c r="I584" s="2">
        <v>1586.1329350000001</v>
      </c>
      <c r="J584" s="2">
        <f t="shared" si="530"/>
        <v>4.6849694583306963E-2</v>
      </c>
    </row>
    <row r="585" spans="2:10" x14ac:dyDescent="0.3">
      <c r="B585" s="29">
        <v>44440</v>
      </c>
      <c r="C585" s="2">
        <v>2078.3854980000001</v>
      </c>
      <c r="D585" s="2">
        <f t="shared" ref="D585:F648" si="594">(C585-C584)/C584</f>
        <v>3.9633420129365675E-3</v>
      </c>
      <c r="E585" s="2">
        <v>370.5</v>
      </c>
      <c r="F585" s="2">
        <f t="shared" si="594"/>
        <v>8.9868951311471764E-3</v>
      </c>
      <c r="G585" s="2">
        <v>6.1</v>
      </c>
      <c r="H585" s="2">
        <f t="shared" ref="H585" si="595">(G585-G584)/G584</f>
        <v>0</v>
      </c>
      <c r="I585" s="2">
        <v>1563.7536620000001</v>
      </c>
      <c r="J585" s="2">
        <f t="shared" ref="J585:J648" si="596">(I585-I584)/I584</f>
        <v>-1.4109329997614614E-2</v>
      </c>
    </row>
    <row r="586" spans="2:10" x14ac:dyDescent="0.3">
      <c r="B586" s="29">
        <v>44441</v>
      </c>
      <c r="C586" s="2">
        <v>2103.413086</v>
      </c>
      <c r="D586" s="2">
        <f t="shared" si="594"/>
        <v>1.204184114260016E-2</v>
      </c>
      <c r="E586" s="2">
        <v>367.5</v>
      </c>
      <c r="F586" s="2">
        <f t="shared" si="594"/>
        <v>-8.0971659919028341E-3</v>
      </c>
      <c r="G586" s="2">
        <v>7.15</v>
      </c>
      <c r="H586" s="2">
        <f t="shared" ref="H586" si="597">(G586-G585)/G585</f>
        <v>0.17213114754098374</v>
      </c>
      <c r="I586" s="2">
        <v>1569.098755</v>
      </c>
      <c r="J586" s="2">
        <f t="shared" si="596"/>
        <v>3.418117015415121E-3</v>
      </c>
    </row>
    <row r="587" spans="2:10" x14ac:dyDescent="0.3">
      <c r="B587" s="29">
        <v>44442</v>
      </c>
      <c r="C587" s="2">
        <v>2189.6801759999998</v>
      </c>
      <c r="D587" s="2">
        <f t="shared" si="594"/>
        <v>4.1012909244589453E-2</v>
      </c>
      <c r="E587" s="2">
        <v>370.04998799999998</v>
      </c>
      <c r="F587" s="2">
        <f t="shared" si="594"/>
        <v>6.9387428571428163E-3</v>
      </c>
      <c r="G587" s="2">
        <v>7.25</v>
      </c>
      <c r="H587" s="2">
        <f t="shared" ref="H587" si="598">(G587-G586)/G586</f>
        <v>1.3986013986013936E-2</v>
      </c>
      <c r="I587" s="2">
        <v>1564.1032709999999</v>
      </c>
      <c r="J587" s="2">
        <f t="shared" si="596"/>
        <v>-3.1836644979047436E-3</v>
      </c>
    </row>
    <row r="588" spans="2:10" x14ac:dyDescent="0.3">
      <c r="B588" s="29">
        <v>44445</v>
      </c>
      <c r="C588" s="2">
        <v>2223.6921390000002</v>
      </c>
      <c r="D588" s="2">
        <f t="shared" si="594"/>
        <v>1.5532845103494411E-2</v>
      </c>
      <c r="E588" s="2">
        <v>388.54998799999998</v>
      </c>
      <c r="F588" s="2">
        <f t="shared" si="594"/>
        <v>4.9993245777378598E-2</v>
      </c>
      <c r="G588" s="2">
        <v>7.25</v>
      </c>
      <c r="H588" s="2">
        <f t="shared" ref="H588" si="599">(G588-G587)/G587</f>
        <v>0</v>
      </c>
      <c r="I588" s="2">
        <v>1580.538086</v>
      </c>
      <c r="J588" s="2">
        <f t="shared" si="596"/>
        <v>1.0507499923257991E-2</v>
      </c>
    </row>
    <row r="589" spans="2:10" x14ac:dyDescent="0.3">
      <c r="B589" s="29">
        <v>44446</v>
      </c>
      <c r="C589" s="2">
        <v>2237.7185060000002</v>
      </c>
      <c r="D589" s="2">
        <f t="shared" si="594"/>
        <v>6.3076928474045096E-3</v>
      </c>
      <c r="E589" s="2">
        <v>407.95001200000002</v>
      </c>
      <c r="F589" s="2">
        <f t="shared" si="594"/>
        <v>4.9929287348221538E-2</v>
      </c>
      <c r="G589" s="2">
        <v>8.25</v>
      </c>
      <c r="H589" s="2">
        <f t="shared" ref="H589" si="600">(G589-G588)/G588</f>
        <v>0.13793103448275862</v>
      </c>
      <c r="I589" s="2">
        <v>1556.6601559999999</v>
      </c>
      <c r="J589" s="2">
        <f t="shared" si="596"/>
        <v>-1.5107468912963674E-2</v>
      </c>
    </row>
    <row r="590" spans="2:10" x14ac:dyDescent="0.3">
      <c r="B590" s="29">
        <v>44447</v>
      </c>
      <c r="C590" s="2">
        <v>2228.9633789999998</v>
      </c>
      <c r="D590" s="2">
        <f t="shared" si="594"/>
        <v>-3.9125238391358045E-3</v>
      </c>
      <c r="E590" s="2">
        <v>428.29998799999998</v>
      </c>
      <c r="F590" s="2">
        <f t="shared" si="594"/>
        <v>4.9883503864193948E-2</v>
      </c>
      <c r="G590" s="2">
        <v>8.0500000000000007</v>
      </c>
      <c r="H590" s="2">
        <f t="shared" ref="H590" si="601">(G590-G589)/G589</f>
        <v>-2.4242424242424156E-2</v>
      </c>
      <c r="I590" s="2">
        <v>1554.512207</v>
      </c>
      <c r="J590" s="2">
        <f t="shared" si="596"/>
        <v>-1.37984452914842E-3</v>
      </c>
    </row>
    <row r="591" spans="2:10" x14ac:dyDescent="0.3">
      <c r="B591" s="29">
        <v>44448</v>
      </c>
      <c r="C591" s="2">
        <v>2223.6921390000002</v>
      </c>
      <c r="D591" s="2">
        <f t="shared" si="594"/>
        <v>-2.3648840755582374E-3</v>
      </c>
      <c r="E591" s="2">
        <v>449.70001200000002</v>
      </c>
      <c r="F591" s="2">
        <f t="shared" si="594"/>
        <v>4.9965035254682356E-2</v>
      </c>
      <c r="G591" s="2">
        <v>8.4</v>
      </c>
      <c r="H591" s="2">
        <f t="shared" ref="H591" si="602">(G591-G590)/G590</f>
        <v>4.3478260869565168E-2</v>
      </c>
      <c r="I591" s="2">
        <v>1543.5722659999999</v>
      </c>
      <c r="J591" s="2">
        <f t="shared" si="596"/>
        <v>-7.0375394614061657E-3</v>
      </c>
    </row>
    <row r="592" spans="2:10" x14ac:dyDescent="0.3">
      <c r="B592" s="29">
        <v>44452</v>
      </c>
      <c r="C592" s="2">
        <v>2174.1411130000001</v>
      </c>
      <c r="D592" s="2">
        <f t="shared" si="594"/>
        <v>-2.2283222183032633E-2</v>
      </c>
      <c r="E592" s="2">
        <v>434.70001200000002</v>
      </c>
      <c r="F592" s="2">
        <f t="shared" si="594"/>
        <v>-3.3355569490178268E-2</v>
      </c>
      <c r="G592" s="2">
        <v>7.95</v>
      </c>
      <c r="H592" s="2">
        <f t="shared" ref="H592" si="603">(G592-G591)/G591</f>
        <v>-5.3571428571428589E-2</v>
      </c>
      <c r="I592" s="2">
        <v>1531.033936</v>
      </c>
      <c r="J592" s="2">
        <f t="shared" si="596"/>
        <v>-8.1229303455234922E-3</v>
      </c>
    </row>
    <row r="593" spans="2:10" x14ac:dyDescent="0.3">
      <c r="B593" s="29">
        <v>44453</v>
      </c>
      <c r="C593" s="2">
        <v>2171.2990719999998</v>
      </c>
      <c r="D593" s="2">
        <f t="shared" si="594"/>
        <v>-1.3072017188795672E-3</v>
      </c>
      <c r="E593" s="2">
        <v>420.95001200000002</v>
      </c>
      <c r="F593" s="2">
        <f t="shared" si="594"/>
        <v>-3.1631009018697705E-2</v>
      </c>
      <c r="G593" s="2">
        <v>8.6999999999999993</v>
      </c>
      <c r="H593" s="2">
        <f t="shared" ref="H593" si="604">(G593-G592)/G592</f>
        <v>9.4339622641509316E-2</v>
      </c>
      <c r="I593" s="2">
        <v>1511.8016359999999</v>
      </c>
      <c r="J593" s="2">
        <f t="shared" si="596"/>
        <v>-1.2561641873364799E-2</v>
      </c>
    </row>
    <row r="594" spans="2:10" x14ac:dyDescent="0.3">
      <c r="B594" s="29">
        <v>44454</v>
      </c>
      <c r="C594" s="2">
        <v>2180.329346</v>
      </c>
      <c r="D594" s="2">
        <f t="shared" si="594"/>
        <v>4.1589268454309877E-3</v>
      </c>
      <c r="E594" s="2">
        <v>434.89999399999999</v>
      </c>
      <c r="F594" s="2">
        <f t="shared" si="594"/>
        <v>3.3139284006006818E-2</v>
      </c>
      <c r="G594" s="2">
        <v>8.9499999999999993</v>
      </c>
      <c r="H594" s="2">
        <f t="shared" ref="H594" si="605">(G594-G593)/G593</f>
        <v>2.8735632183908049E-2</v>
      </c>
      <c r="I594" s="2">
        <v>1515.3984379999999</v>
      </c>
      <c r="J594" s="2">
        <f t="shared" si="596"/>
        <v>2.3791494296279657E-3</v>
      </c>
    </row>
    <row r="595" spans="2:10" x14ac:dyDescent="0.3">
      <c r="B595" s="29">
        <v>44455</v>
      </c>
      <c r="C595" s="2">
        <v>2226.0754390000002</v>
      </c>
      <c r="D595" s="2">
        <f t="shared" si="594"/>
        <v>2.0981276559857945E-2</v>
      </c>
      <c r="E595" s="2">
        <v>427.64999399999999</v>
      </c>
      <c r="F595" s="2">
        <f t="shared" si="594"/>
        <v>-1.6670499195270166E-2</v>
      </c>
      <c r="G595" s="2">
        <v>11.25</v>
      </c>
      <c r="H595" s="2">
        <f t="shared" ref="H595" si="606">(G595-G594)/G594</f>
        <v>0.2569832402234638</v>
      </c>
      <c r="I595" s="2">
        <v>1501.8107910000001</v>
      </c>
      <c r="J595" s="2">
        <f t="shared" si="596"/>
        <v>-8.9663857763589913E-3</v>
      </c>
    </row>
    <row r="596" spans="2:10" x14ac:dyDescent="0.3">
      <c r="B596" s="29">
        <v>44456</v>
      </c>
      <c r="C596" s="2">
        <v>2191.5593260000001</v>
      </c>
      <c r="D596" s="2">
        <f t="shared" si="594"/>
        <v>-1.5505365359722712E-2</v>
      </c>
      <c r="E596" s="2">
        <v>423.75</v>
      </c>
      <c r="F596" s="2">
        <f t="shared" si="594"/>
        <v>-9.1195932531686012E-3</v>
      </c>
      <c r="G596" s="2">
        <v>11.15</v>
      </c>
      <c r="H596" s="2">
        <f t="shared" ref="H596" si="607">(G596-G595)/G595</f>
        <v>-8.8888888888888577E-3</v>
      </c>
      <c r="I596" s="2">
        <v>1478.8820800000001</v>
      </c>
      <c r="J596" s="2">
        <f t="shared" si="596"/>
        <v>-1.5267376647848325E-2</v>
      </c>
    </row>
    <row r="597" spans="2:10" x14ac:dyDescent="0.3">
      <c r="B597" s="29">
        <v>44459</v>
      </c>
      <c r="C597" s="2">
        <v>2195.0434570000002</v>
      </c>
      <c r="D597" s="2">
        <f t="shared" si="594"/>
        <v>1.5897954295215648E-3</v>
      </c>
      <c r="E597" s="2">
        <v>402.60000600000001</v>
      </c>
      <c r="F597" s="2">
        <f t="shared" si="594"/>
        <v>-4.9911490265486705E-2</v>
      </c>
      <c r="G597" s="2">
        <v>10.75</v>
      </c>
      <c r="H597" s="2">
        <f t="shared" ref="H597" si="608">(G597-G596)/G596</f>
        <v>-3.5874439461883442E-2</v>
      </c>
      <c r="I597" s="2">
        <v>1417.538818</v>
      </c>
      <c r="J597" s="2">
        <f t="shared" si="596"/>
        <v>-4.1479481582466733E-2</v>
      </c>
    </row>
    <row r="598" spans="2:10" x14ac:dyDescent="0.3">
      <c r="B598" s="29">
        <v>44460</v>
      </c>
      <c r="C598" s="2">
        <v>2204.5317380000001</v>
      </c>
      <c r="D598" s="2">
        <f t="shared" si="594"/>
        <v>4.3225936915926464E-3</v>
      </c>
      <c r="E598" s="2">
        <v>400.04998799999998</v>
      </c>
      <c r="F598" s="2">
        <f t="shared" si="594"/>
        <v>-6.3338747193163797E-3</v>
      </c>
      <c r="G598" s="2">
        <v>10.8</v>
      </c>
      <c r="H598" s="2">
        <f t="shared" ref="H598" si="609">(G598-G597)/G597</f>
        <v>4.6511627906977403E-3</v>
      </c>
      <c r="I598" s="2">
        <v>1440.1179199999999</v>
      </c>
      <c r="J598" s="2">
        <f t="shared" si="596"/>
        <v>1.5928383556971432E-2</v>
      </c>
    </row>
    <row r="599" spans="2:10" x14ac:dyDescent="0.3">
      <c r="B599" s="29">
        <v>44461</v>
      </c>
      <c r="C599" s="2">
        <v>2228.1840820000002</v>
      </c>
      <c r="D599" s="2">
        <f t="shared" si="594"/>
        <v>1.0728965064235371E-2</v>
      </c>
      <c r="E599" s="2">
        <v>396.70001200000002</v>
      </c>
      <c r="F599" s="2">
        <f t="shared" si="594"/>
        <v>-8.373893514527414E-3</v>
      </c>
      <c r="G599" s="2">
        <v>10.4</v>
      </c>
      <c r="H599" s="2">
        <f t="shared" ref="H599" si="610">(G599-G598)/G598</f>
        <v>-3.703703703703707E-2</v>
      </c>
      <c r="I599" s="2">
        <v>1436.4213870000001</v>
      </c>
      <c r="J599" s="2">
        <f t="shared" si="596"/>
        <v>-2.5668266109762855E-3</v>
      </c>
    </row>
    <row r="600" spans="2:10" x14ac:dyDescent="0.3">
      <c r="B600" s="29">
        <v>44462</v>
      </c>
      <c r="C600" s="2">
        <v>2282.6396479999999</v>
      </c>
      <c r="D600" s="2">
        <f t="shared" si="594"/>
        <v>2.4439437674790655E-2</v>
      </c>
      <c r="E600" s="2">
        <v>416.5</v>
      </c>
      <c r="F600" s="2">
        <f t="shared" si="594"/>
        <v>4.9911740360622889E-2</v>
      </c>
      <c r="G600" s="2">
        <v>10.55</v>
      </c>
      <c r="H600" s="2">
        <f t="shared" ref="H600" si="611">(G600-G599)/G599</f>
        <v>1.4423076923076957E-2</v>
      </c>
      <c r="I600" s="2">
        <v>1472.9875489999999</v>
      </c>
      <c r="J600" s="2">
        <f t="shared" si="596"/>
        <v>2.545643105215047E-2</v>
      </c>
    </row>
    <row r="601" spans="2:10" x14ac:dyDescent="0.3">
      <c r="B601" s="29">
        <v>44463</v>
      </c>
      <c r="C601" s="2">
        <v>2276.038818</v>
      </c>
      <c r="D601" s="2">
        <f t="shared" si="594"/>
        <v>-2.8917529780854226E-3</v>
      </c>
      <c r="E601" s="2">
        <v>437.29998799999998</v>
      </c>
      <c r="F601" s="2">
        <f t="shared" si="594"/>
        <v>4.9939947178871513E-2</v>
      </c>
      <c r="G601" s="2">
        <v>11.5</v>
      </c>
      <c r="H601" s="2">
        <f t="shared" ref="H601" si="612">(G601-G600)/G600</f>
        <v>9.004739336492884E-2</v>
      </c>
      <c r="I601" s="2">
        <v>1460.3492429999999</v>
      </c>
      <c r="J601" s="2">
        <f t="shared" si="596"/>
        <v>-8.5800494434458089E-3</v>
      </c>
    </row>
    <row r="602" spans="2:10" x14ac:dyDescent="0.3">
      <c r="B602" s="29">
        <v>44466</v>
      </c>
      <c r="C602" s="2">
        <v>2314.313721</v>
      </c>
      <c r="D602" s="2">
        <f t="shared" si="594"/>
        <v>1.6816454401965299E-2</v>
      </c>
      <c r="E602" s="2">
        <v>459.14999399999999</v>
      </c>
      <c r="F602" s="2">
        <f t="shared" si="594"/>
        <v>4.9965713696749535E-2</v>
      </c>
      <c r="G602" s="2">
        <v>11.35</v>
      </c>
      <c r="H602" s="2">
        <f t="shared" ref="H602" si="613">(G602-G601)/G601</f>
        <v>-1.3043478260869596E-2</v>
      </c>
      <c r="I602" s="2">
        <v>1529.8350829999999</v>
      </c>
      <c r="J602" s="2">
        <f t="shared" si="596"/>
        <v>4.7581659204516777E-2</v>
      </c>
    </row>
    <row r="603" spans="2:10" x14ac:dyDescent="0.3">
      <c r="B603" s="29">
        <v>44467</v>
      </c>
      <c r="C603" s="2">
        <v>2335.9492190000001</v>
      </c>
      <c r="D603" s="2">
        <f t="shared" si="594"/>
        <v>9.3485588421657623E-3</v>
      </c>
      <c r="E603" s="2">
        <v>482.10000600000001</v>
      </c>
      <c r="F603" s="2">
        <f t="shared" si="594"/>
        <v>4.9983692257219145E-2</v>
      </c>
      <c r="G603" s="2">
        <v>10.95</v>
      </c>
      <c r="H603" s="2">
        <f t="shared" ref="H603" si="614">(G603-G602)/G602</f>
        <v>-3.5242290748898709E-2</v>
      </c>
      <c r="I603" s="2">
        <v>1485.925659</v>
      </c>
      <c r="J603" s="2">
        <f t="shared" si="596"/>
        <v>-2.8702063698195335E-2</v>
      </c>
    </row>
    <row r="604" spans="2:10" x14ac:dyDescent="0.3">
      <c r="B604" s="29">
        <v>44468</v>
      </c>
      <c r="C604" s="2">
        <v>2317.430664</v>
      </c>
      <c r="D604" s="2">
        <f t="shared" si="594"/>
        <v>-7.9276359474662467E-3</v>
      </c>
      <c r="E604" s="2">
        <v>469.45001200000002</v>
      </c>
      <c r="F604" s="2">
        <f t="shared" si="594"/>
        <v>-2.6239356653316434E-2</v>
      </c>
      <c r="G604" s="2">
        <v>11.25</v>
      </c>
      <c r="H604" s="2">
        <f t="shared" ref="H604" si="615">(G604-G603)/G603</f>
        <v>2.7397260273972671E-2</v>
      </c>
      <c r="I604" s="2">
        <v>1484.2772219999999</v>
      </c>
      <c r="J604" s="2">
        <f t="shared" si="596"/>
        <v>-1.109367073659274E-3</v>
      </c>
    </row>
    <row r="605" spans="2:10" x14ac:dyDescent="0.3">
      <c r="B605" s="29">
        <v>44469</v>
      </c>
      <c r="C605" s="2">
        <v>2309.5463869999999</v>
      </c>
      <c r="D605" s="2">
        <f t="shared" si="594"/>
        <v>-3.4021630603573091E-3</v>
      </c>
      <c r="E605" s="2">
        <v>492.89999399999999</v>
      </c>
      <c r="F605" s="2">
        <f t="shared" si="594"/>
        <v>4.9952031953510688E-2</v>
      </c>
      <c r="G605" s="2">
        <v>11.9</v>
      </c>
      <c r="H605" s="2">
        <f t="shared" ref="H605" si="616">(G605-G604)/G604</f>
        <v>5.777777777777781E-2</v>
      </c>
      <c r="I605" s="2">
        <v>1466.743408</v>
      </c>
      <c r="J605" s="2">
        <f t="shared" si="596"/>
        <v>-1.1813031784166188E-2</v>
      </c>
    </row>
    <row r="606" spans="2:10" x14ac:dyDescent="0.3">
      <c r="B606" s="29">
        <v>44470</v>
      </c>
      <c r="C606" s="2">
        <v>2313.6259770000001</v>
      </c>
      <c r="D606" s="2">
        <f t="shared" si="594"/>
        <v>1.7664031443419025E-3</v>
      </c>
      <c r="E606" s="2">
        <v>517.5</v>
      </c>
      <c r="F606" s="2">
        <f t="shared" si="594"/>
        <v>4.9908716371378184E-2</v>
      </c>
      <c r="G606" s="2">
        <v>11.4</v>
      </c>
      <c r="H606" s="2">
        <f t="shared" ref="H606" si="617">(G606-G605)/G605</f>
        <v>-4.2016806722689072E-2</v>
      </c>
      <c r="I606" s="2">
        <v>1457.3519289999999</v>
      </c>
      <c r="J606" s="2">
        <f t="shared" si="596"/>
        <v>-6.4029461109397518E-3</v>
      </c>
    </row>
    <row r="607" spans="2:10" x14ac:dyDescent="0.3">
      <c r="B607" s="29">
        <v>44473</v>
      </c>
      <c r="C607" s="2">
        <v>2343.375</v>
      </c>
      <c r="D607" s="2">
        <f t="shared" si="594"/>
        <v>1.2858181614374159E-2</v>
      </c>
      <c r="E607" s="2">
        <v>543.34997599999997</v>
      </c>
      <c r="F607" s="2">
        <f t="shared" si="594"/>
        <v>4.9951644444444387E-2</v>
      </c>
      <c r="G607" s="2">
        <v>11.4</v>
      </c>
      <c r="H607" s="2">
        <f t="shared" ref="H607" si="618">(G607-G606)/G606</f>
        <v>0</v>
      </c>
      <c r="I607" s="2">
        <v>1525.2392580000001</v>
      </c>
      <c r="J607" s="2">
        <f t="shared" si="596"/>
        <v>4.6582659719387617E-2</v>
      </c>
    </row>
    <row r="608" spans="2:10" x14ac:dyDescent="0.3">
      <c r="B608" s="29">
        <v>44474</v>
      </c>
      <c r="C608" s="2">
        <v>2392.0090329999998</v>
      </c>
      <c r="D608" s="2">
        <f t="shared" si="594"/>
        <v>2.0753841361284393E-2</v>
      </c>
      <c r="E608" s="2">
        <v>516.20001200000002</v>
      </c>
      <c r="F608" s="2">
        <f t="shared" si="594"/>
        <v>-4.9967728350465514E-2</v>
      </c>
      <c r="G608" s="2">
        <v>11.55</v>
      </c>
      <c r="H608" s="2">
        <f t="shared" ref="H608" si="619">(G608-G607)/G607</f>
        <v>1.3157894736842136E-2</v>
      </c>
      <c r="I608" s="2">
        <v>1526.2382809999999</v>
      </c>
      <c r="J608" s="2">
        <f t="shared" si="596"/>
        <v>6.5499428680444564E-4</v>
      </c>
    </row>
    <row r="609" spans="2:10" x14ac:dyDescent="0.3">
      <c r="B609" s="29">
        <v>44475</v>
      </c>
      <c r="C609" s="2">
        <v>2346.766846</v>
      </c>
      <c r="D609" s="2">
        <f t="shared" si="594"/>
        <v>-1.8913886350695831E-2</v>
      </c>
      <c r="E609" s="2">
        <v>490.39999399999999</v>
      </c>
      <c r="F609" s="2">
        <f t="shared" si="594"/>
        <v>-4.9980661372011015E-2</v>
      </c>
      <c r="G609" s="2">
        <v>11.45</v>
      </c>
      <c r="H609" s="2">
        <f t="shared" ref="H609" si="620">(G609-G608)/G608</f>
        <v>-8.6580086580087812E-3</v>
      </c>
      <c r="I609" s="2">
        <v>1478.182861</v>
      </c>
      <c r="J609" s="2">
        <f t="shared" si="596"/>
        <v>-3.1486184430201639E-2</v>
      </c>
    </row>
    <row r="610" spans="2:10" x14ac:dyDescent="0.3">
      <c r="B610" s="29">
        <v>44476</v>
      </c>
      <c r="C610" s="2">
        <v>2358.2722170000002</v>
      </c>
      <c r="D610" s="2">
        <f t="shared" si="594"/>
        <v>4.9026476659199385E-3</v>
      </c>
      <c r="E610" s="2">
        <v>497.64999399999999</v>
      </c>
      <c r="F610" s="2">
        <f t="shared" si="594"/>
        <v>1.4783850099313012E-2</v>
      </c>
      <c r="G610" s="2">
        <v>11.35</v>
      </c>
      <c r="H610" s="2">
        <f t="shared" ref="H610" si="621">(G610-G609)/G609</f>
        <v>-8.7336244541484417E-3</v>
      </c>
      <c r="I610" s="2">
        <v>1519.3447269999999</v>
      </c>
      <c r="J610" s="2">
        <f t="shared" si="596"/>
        <v>2.7846261167007211E-2</v>
      </c>
    </row>
    <row r="611" spans="2:10" x14ac:dyDescent="0.3">
      <c r="B611" s="29">
        <v>44477</v>
      </c>
      <c r="C611" s="2">
        <v>2448.8940429999998</v>
      </c>
      <c r="D611" s="2">
        <f t="shared" si="594"/>
        <v>3.8427211814962239E-2</v>
      </c>
      <c r="E611" s="2">
        <v>500.35000600000001</v>
      </c>
      <c r="F611" s="2">
        <f t="shared" si="594"/>
        <v>5.425524028038098E-3</v>
      </c>
      <c r="G611" s="2">
        <v>11.35</v>
      </c>
      <c r="H611" s="2">
        <f t="shared" ref="H611" si="622">(G611-G610)/G610</f>
        <v>0</v>
      </c>
      <c r="I611" s="2">
        <v>1546.4697269999999</v>
      </c>
      <c r="J611" s="2">
        <f t="shared" si="596"/>
        <v>1.785309121621087E-2</v>
      </c>
    </row>
    <row r="612" spans="2:10" x14ac:dyDescent="0.3">
      <c r="B612" s="29">
        <v>44480</v>
      </c>
      <c r="C612" s="2">
        <v>2431.8420409999999</v>
      </c>
      <c r="D612" s="2">
        <f t="shared" si="594"/>
        <v>-6.9631440562901905E-3</v>
      </c>
      <c r="E612" s="2">
        <v>479.25</v>
      </c>
      <c r="F612" s="2">
        <f t="shared" si="594"/>
        <v>-4.2170492149449491E-2</v>
      </c>
      <c r="G612" s="2">
        <v>10.85</v>
      </c>
      <c r="H612" s="2">
        <f t="shared" ref="H612" si="623">(G612-G611)/G611</f>
        <v>-4.405286343612335E-2</v>
      </c>
      <c r="I612" s="2">
        <v>1538.3271480000001</v>
      </c>
      <c r="J612" s="2">
        <f t="shared" si="596"/>
        <v>-5.2652689269227721E-3</v>
      </c>
    </row>
    <row r="613" spans="2:10" x14ac:dyDescent="0.3">
      <c r="B613" s="29">
        <v>44481</v>
      </c>
      <c r="C613" s="2">
        <v>2445.7312010000001</v>
      </c>
      <c r="D613" s="2">
        <f t="shared" si="594"/>
        <v>5.7113742446400018E-3</v>
      </c>
      <c r="E613" s="2">
        <v>484.89999399999999</v>
      </c>
      <c r="F613" s="2">
        <f t="shared" si="594"/>
        <v>1.1789241523213338E-2</v>
      </c>
      <c r="G613" s="2">
        <v>10.65</v>
      </c>
      <c r="H613" s="2">
        <f t="shared" ref="H613" si="624">(G613-G612)/G612</f>
        <v>-1.8433179723502238E-2</v>
      </c>
      <c r="I613" s="2">
        <v>1553.0135499999999</v>
      </c>
      <c r="J613" s="2">
        <f t="shared" si="596"/>
        <v>9.5469952663149744E-3</v>
      </c>
    </row>
    <row r="614" spans="2:10" x14ac:dyDescent="0.3">
      <c r="B614" s="29">
        <v>44482</v>
      </c>
      <c r="C614" s="2">
        <v>2470.6210940000001</v>
      </c>
      <c r="D614" s="2">
        <f t="shared" si="594"/>
        <v>1.017687184504297E-2</v>
      </c>
      <c r="E614" s="2">
        <v>489.10000600000001</v>
      </c>
      <c r="F614" s="2">
        <f t="shared" si="594"/>
        <v>8.6616045617027067E-3</v>
      </c>
      <c r="G614" s="2">
        <v>10.7</v>
      </c>
      <c r="H614" s="2">
        <f t="shared" ref="H614" si="625">(G614-G613)/G613</f>
        <v>4.6948356807510732E-3</v>
      </c>
      <c r="I614" s="2">
        <v>1568.2493899999999</v>
      </c>
      <c r="J614" s="2">
        <f t="shared" si="596"/>
        <v>9.8105003655634907E-3</v>
      </c>
    </row>
    <row r="615" spans="2:10" x14ac:dyDescent="0.3">
      <c r="B615" s="29">
        <v>44483</v>
      </c>
      <c r="C615" s="2">
        <v>2475.617432</v>
      </c>
      <c r="D615" s="2">
        <f t="shared" si="594"/>
        <v>2.0223003892153781E-3</v>
      </c>
      <c r="E615" s="2">
        <v>513.54998799999998</v>
      </c>
      <c r="F615" s="2">
        <f t="shared" si="594"/>
        <v>4.9989739726153219E-2</v>
      </c>
      <c r="G615" s="2">
        <v>10.75</v>
      </c>
      <c r="H615" s="2">
        <f t="shared" ref="H615" si="626">(G615-G614)/G614</f>
        <v>4.6728971962617487E-3</v>
      </c>
      <c r="I615" s="2">
        <v>1644.8286129999999</v>
      </c>
      <c r="J615" s="2">
        <f t="shared" si="596"/>
        <v>4.8831023616722057E-2</v>
      </c>
    </row>
    <row r="616" spans="2:10" x14ac:dyDescent="0.3">
      <c r="B616" s="29">
        <v>44487</v>
      </c>
      <c r="C616" s="2">
        <v>2482.2182619999999</v>
      </c>
      <c r="D616" s="2">
        <f t="shared" si="594"/>
        <v>2.6663368558797009E-3</v>
      </c>
      <c r="E616" s="2">
        <v>518.04998799999998</v>
      </c>
      <c r="F616" s="2">
        <f t="shared" si="594"/>
        <v>8.7625354982970027E-3</v>
      </c>
      <c r="G616" s="2">
        <v>10.6</v>
      </c>
      <c r="H616" s="2">
        <f t="shared" ref="H616" si="627">(G616-G615)/G615</f>
        <v>-1.3953488372093056E-2</v>
      </c>
      <c r="I616" s="2">
        <v>1614.007202</v>
      </c>
      <c r="J616" s="2">
        <f t="shared" si="596"/>
        <v>-1.8738372348584564E-2</v>
      </c>
    </row>
    <row r="617" spans="2:10" x14ac:dyDescent="0.3">
      <c r="B617" s="29">
        <v>44488</v>
      </c>
      <c r="C617" s="2">
        <v>2504.4494629999999</v>
      </c>
      <c r="D617" s="2">
        <f t="shared" si="594"/>
        <v>8.9561829998332579E-3</v>
      </c>
      <c r="E617" s="2">
        <v>492.95001200000002</v>
      </c>
      <c r="F617" s="2">
        <f t="shared" si="594"/>
        <v>-4.8450876520433332E-2</v>
      </c>
      <c r="G617" s="2">
        <v>10</v>
      </c>
      <c r="H617" s="2">
        <f t="shared" ref="H617" si="628">(G617-G616)/G616</f>
        <v>-5.6603773584905627E-2</v>
      </c>
      <c r="I617" s="2">
        <v>1567.999634</v>
      </c>
      <c r="J617" s="2">
        <f t="shared" si="596"/>
        <v>-2.8505181354203147E-2</v>
      </c>
    </row>
    <row r="618" spans="2:10" x14ac:dyDescent="0.3">
      <c r="B618" s="29">
        <v>44489</v>
      </c>
      <c r="C618" s="2">
        <v>2475.617432</v>
      </c>
      <c r="D618" s="2">
        <f t="shared" si="594"/>
        <v>-1.1512322938017263E-2</v>
      </c>
      <c r="E618" s="2">
        <v>468.35000600000001</v>
      </c>
      <c r="F618" s="2">
        <f t="shared" si="594"/>
        <v>-4.9903652299738671E-2</v>
      </c>
      <c r="G618" s="2">
        <v>10.6</v>
      </c>
      <c r="H618" s="2">
        <f t="shared" ref="H618" si="629">(G618-G617)/G617</f>
        <v>5.9999999999999963E-2</v>
      </c>
      <c r="I618" s="2">
        <v>1588.230957</v>
      </c>
      <c r="J618" s="2">
        <f t="shared" si="596"/>
        <v>1.2902632475997105E-2</v>
      </c>
    </row>
    <row r="619" spans="2:10" x14ac:dyDescent="0.3">
      <c r="B619" s="29">
        <v>44490</v>
      </c>
      <c r="C619" s="2">
        <v>2404.201904</v>
      </c>
      <c r="D619" s="2">
        <f t="shared" si="594"/>
        <v>-2.8847562259369321E-2</v>
      </c>
      <c r="E619" s="2">
        <v>447.45001200000002</v>
      </c>
      <c r="F619" s="2">
        <f t="shared" si="594"/>
        <v>-4.4624733067687827E-2</v>
      </c>
      <c r="G619" s="2">
        <v>10.3</v>
      </c>
      <c r="H619" s="2">
        <f t="shared" ref="H619" si="630">(G619-G618)/G618</f>
        <v>-2.830188679245273E-2</v>
      </c>
      <c r="I619" s="2">
        <v>1593.576172</v>
      </c>
      <c r="J619" s="2">
        <f t="shared" si="596"/>
        <v>3.3655149312141592E-3</v>
      </c>
    </row>
    <row r="620" spans="2:10" x14ac:dyDescent="0.3">
      <c r="B620" s="29">
        <v>44491</v>
      </c>
      <c r="C620" s="2">
        <v>2408.6940920000002</v>
      </c>
      <c r="D620" s="2">
        <f t="shared" si="594"/>
        <v>1.8684736887223468E-3</v>
      </c>
      <c r="E620" s="2">
        <v>441.85000600000001</v>
      </c>
      <c r="F620" s="2">
        <f t="shared" si="594"/>
        <v>-1.2515377918908195E-2</v>
      </c>
      <c r="G620" s="2">
        <v>10.25</v>
      </c>
      <c r="H620" s="2">
        <f t="shared" ref="H620" si="631">(G620-G619)/G619</f>
        <v>-4.8543689320389039E-3</v>
      </c>
      <c r="I620" s="2">
        <v>1541.5742190000001</v>
      </c>
      <c r="J620" s="2">
        <f t="shared" si="596"/>
        <v>-3.2632235542738745E-2</v>
      </c>
    </row>
    <row r="621" spans="2:10" x14ac:dyDescent="0.3">
      <c r="B621" s="29">
        <v>44494</v>
      </c>
      <c r="C621" s="2">
        <v>2385.2248540000001</v>
      </c>
      <c r="D621" s="2">
        <f t="shared" si="594"/>
        <v>-9.7435527732427935E-3</v>
      </c>
      <c r="E621" s="2">
        <v>419.79998799999998</v>
      </c>
      <c r="F621" s="2">
        <f t="shared" si="594"/>
        <v>-4.9903853571521786E-2</v>
      </c>
      <c r="G621" s="2">
        <v>10.4</v>
      </c>
      <c r="H621" s="2">
        <f t="shared" ref="H621" si="632">(G621-G620)/G620</f>
        <v>1.4634146341463448E-2</v>
      </c>
      <c r="I621" s="2">
        <v>1530.784058</v>
      </c>
      <c r="J621" s="2">
        <f t="shared" si="596"/>
        <v>-6.999443080333536E-3</v>
      </c>
    </row>
    <row r="622" spans="2:10" x14ac:dyDescent="0.3">
      <c r="B622" s="29">
        <v>44495</v>
      </c>
      <c r="C622" s="2">
        <v>2439.5427249999998</v>
      </c>
      <c r="D622" s="2">
        <f t="shared" si="594"/>
        <v>2.2772641710868128E-2</v>
      </c>
      <c r="E622" s="2">
        <v>440.75</v>
      </c>
      <c r="F622" s="2">
        <f t="shared" si="594"/>
        <v>4.9904746543251485E-2</v>
      </c>
      <c r="G622" s="2">
        <v>10.4</v>
      </c>
      <c r="H622" s="2">
        <f t="shared" ref="H622" si="633">(G622-G621)/G621</f>
        <v>0</v>
      </c>
      <c r="I622" s="2">
        <v>1542.4233400000001</v>
      </c>
      <c r="J622" s="2">
        <f t="shared" si="596"/>
        <v>7.6034774070008601E-3</v>
      </c>
    </row>
    <row r="623" spans="2:10" x14ac:dyDescent="0.3">
      <c r="B623" s="29">
        <v>44496</v>
      </c>
      <c r="C623" s="2">
        <v>2408.6940920000002</v>
      </c>
      <c r="D623" s="2">
        <f t="shared" si="594"/>
        <v>-1.2645252195777638E-2</v>
      </c>
      <c r="E623" s="2">
        <v>445.5</v>
      </c>
      <c r="F623" s="2">
        <f t="shared" si="594"/>
        <v>1.0777084515031198E-2</v>
      </c>
      <c r="G623" s="2">
        <v>10.25</v>
      </c>
      <c r="H623" s="2">
        <f t="shared" ref="H623" si="634">(G623-G622)/G622</f>
        <v>-1.4423076923076957E-2</v>
      </c>
      <c r="I623" s="2">
        <v>1565.1024170000001</v>
      </c>
      <c r="J623" s="2">
        <f t="shared" si="596"/>
        <v>1.4703535930673875E-2</v>
      </c>
    </row>
    <row r="624" spans="2:10" x14ac:dyDescent="0.3">
      <c r="B624" s="29">
        <v>44497</v>
      </c>
      <c r="C624" s="2">
        <v>2382.2910160000001</v>
      </c>
      <c r="D624" s="2">
        <f t="shared" si="594"/>
        <v>-1.0961572948467236E-2</v>
      </c>
      <c r="E624" s="2">
        <v>432.75</v>
      </c>
      <c r="F624" s="2">
        <f t="shared" si="594"/>
        <v>-2.8619528619528621E-2</v>
      </c>
      <c r="G624" s="2">
        <v>9.6999999999999993</v>
      </c>
      <c r="H624" s="2">
        <f t="shared" ref="H624" si="635">(G624-G623)/G623</f>
        <v>-5.3658536585365922E-2</v>
      </c>
      <c r="I624" s="2">
        <v>1397.2576899999999</v>
      </c>
      <c r="J624" s="2">
        <f t="shared" si="596"/>
        <v>-0.10724200868702648</v>
      </c>
    </row>
    <row r="625" spans="2:10" x14ac:dyDescent="0.3">
      <c r="B625" s="29">
        <v>44498</v>
      </c>
      <c r="C625" s="2">
        <v>2325.1313479999999</v>
      </c>
      <c r="D625" s="2">
        <f t="shared" si="594"/>
        <v>-2.3993570733425555E-2</v>
      </c>
      <c r="E625" s="2">
        <v>430.64999399999999</v>
      </c>
      <c r="F625" s="2">
        <f t="shared" si="594"/>
        <v>-4.8527001733102426E-3</v>
      </c>
      <c r="G625" s="2">
        <v>9.5500000000000007</v>
      </c>
      <c r="H625" s="2">
        <f t="shared" ref="H625" si="636">(G625-G624)/G624</f>
        <v>-1.5463917525773051E-2</v>
      </c>
      <c r="I625" s="2">
        <v>1422.2845460000001</v>
      </c>
      <c r="J625" s="2">
        <f t="shared" si="596"/>
        <v>1.7911410457150664E-2</v>
      </c>
    </row>
    <row r="626" spans="2:10" x14ac:dyDescent="0.3">
      <c r="B626" s="29">
        <v>44501</v>
      </c>
      <c r="C626" s="2">
        <v>2326.55249</v>
      </c>
      <c r="D626" s="2">
        <f t="shared" si="594"/>
        <v>6.1120934145185565E-4</v>
      </c>
      <c r="E626" s="2">
        <v>433.60000600000001</v>
      </c>
      <c r="F626" s="2">
        <f t="shared" si="594"/>
        <v>6.8501382586807031E-3</v>
      </c>
      <c r="G626" s="2">
        <v>10.1</v>
      </c>
      <c r="H626" s="2">
        <f t="shared" ref="H626" si="637">(G626-G625)/G625</f>
        <v>5.7591623036649102E-2</v>
      </c>
      <c r="I626" s="2">
        <v>1443.9644780000001</v>
      </c>
      <c r="J626" s="2">
        <f t="shared" si="596"/>
        <v>1.5243034216305129E-2</v>
      </c>
    </row>
    <row r="627" spans="2:10" x14ac:dyDescent="0.3">
      <c r="B627" s="29">
        <v>44502</v>
      </c>
      <c r="C627" s="2">
        <v>2292.6323240000002</v>
      </c>
      <c r="D627" s="2">
        <f t="shared" si="594"/>
        <v>-1.4579583373165108E-2</v>
      </c>
      <c r="E627" s="2">
        <v>447.70001200000002</v>
      </c>
      <c r="F627" s="2">
        <f t="shared" si="594"/>
        <v>3.2518463572161496E-2</v>
      </c>
      <c r="G627" s="2">
        <v>10.050000000000001</v>
      </c>
      <c r="H627" s="2">
        <f t="shared" ref="H627" si="638">(G627-G626)/G626</f>
        <v>-4.9504950495048447E-3</v>
      </c>
      <c r="I627" s="2">
        <v>1471.439087</v>
      </c>
      <c r="J627" s="2">
        <f t="shared" si="596"/>
        <v>1.9027205598612981E-2</v>
      </c>
    </row>
    <row r="628" spans="2:10" x14ac:dyDescent="0.3">
      <c r="B628" s="29">
        <v>44503</v>
      </c>
      <c r="C628" s="2">
        <v>2276.8640140000002</v>
      </c>
      <c r="D628" s="2">
        <f t="shared" si="594"/>
        <v>-6.8778189310742385E-3</v>
      </c>
      <c r="E628" s="2">
        <v>430.14999399999999</v>
      </c>
      <c r="F628" s="2">
        <f t="shared" si="594"/>
        <v>-3.9200396536956138E-2</v>
      </c>
      <c r="G628" s="2">
        <v>9.9</v>
      </c>
      <c r="H628" s="2">
        <f t="shared" ref="H628" si="639">(G628-G627)/G627</f>
        <v>-1.4925373134328393E-2</v>
      </c>
      <c r="I628" s="2">
        <v>1484.5269780000001</v>
      </c>
      <c r="J628" s="2">
        <f t="shared" si="596"/>
        <v>8.894619638441157E-3</v>
      </c>
    </row>
    <row r="629" spans="2:10" x14ac:dyDescent="0.3">
      <c r="B629" s="29">
        <v>44504</v>
      </c>
      <c r="C629" s="2">
        <v>2290.8447270000001</v>
      </c>
      <c r="D629" s="2">
        <f t="shared" si="594"/>
        <v>6.1403372858612549E-3</v>
      </c>
      <c r="E629" s="2">
        <v>438.54998799999998</v>
      </c>
      <c r="F629" s="2">
        <f t="shared" si="594"/>
        <v>1.9528057926696131E-2</v>
      </c>
      <c r="G629" s="2">
        <v>10</v>
      </c>
      <c r="H629" s="2">
        <f t="shared" ref="H629" si="640">(G629-G628)/G628</f>
        <v>1.0101010101010065E-2</v>
      </c>
      <c r="I629" s="2">
        <v>1488.0736079999999</v>
      </c>
      <c r="J629" s="2">
        <f t="shared" si="596"/>
        <v>2.389064026830924E-3</v>
      </c>
    </row>
    <row r="630" spans="2:10" x14ac:dyDescent="0.3">
      <c r="B630" s="29">
        <v>44508</v>
      </c>
      <c r="C630" s="2">
        <v>2293.686768</v>
      </c>
      <c r="D630" s="2">
        <f t="shared" si="594"/>
        <v>1.2406083077143801E-3</v>
      </c>
      <c r="E630" s="2">
        <v>432.89999399999999</v>
      </c>
      <c r="F630" s="2">
        <f t="shared" si="594"/>
        <v>-1.2883352307833133E-2</v>
      </c>
      <c r="G630" s="2">
        <v>9.8000000000000007</v>
      </c>
      <c r="H630" s="2">
        <f t="shared" ref="H630" si="641">(G630-G629)/G629</f>
        <v>-1.9999999999999928E-2</v>
      </c>
      <c r="I630" s="2">
        <v>1566.8007809999999</v>
      </c>
      <c r="J630" s="2">
        <f t="shared" si="596"/>
        <v>5.2905429258846177E-2</v>
      </c>
    </row>
    <row r="631" spans="2:10" x14ac:dyDescent="0.3">
      <c r="B631" s="29">
        <v>44509</v>
      </c>
      <c r="C631" s="2">
        <v>2311.7927249999998</v>
      </c>
      <c r="D631" s="2">
        <f t="shared" si="594"/>
        <v>7.8938228412885718E-3</v>
      </c>
      <c r="E631" s="2">
        <v>434.25</v>
      </c>
      <c r="F631" s="2">
        <f t="shared" si="594"/>
        <v>3.118517021739685E-3</v>
      </c>
      <c r="G631" s="2">
        <v>10.4</v>
      </c>
      <c r="H631" s="2">
        <f t="shared" ref="H631" si="642">(G631-G630)/G630</f>
        <v>6.1224489795918324E-2</v>
      </c>
      <c r="I631" s="2">
        <v>1633.938721</v>
      </c>
      <c r="J631" s="2">
        <f t="shared" si="596"/>
        <v>4.2850336056859596E-2</v>
      </c>
    </row>
    <row r="632" spans="2:10" x14ac:dyDescent="0.3">
      <c r="B632" s="29">
        <v>44510</v>
      </c>
      <c r="C632" s="2">
        <v>2337.6450199999999</v>
      </c>
      <c r="D632" s="2">
        <f t="shared" si="594"/>
        <v>1.1182791052342352E-2</v>
      </c>
      <c r="E632" s="2">
        <v>428.25</v>
      </c>
      <c r="F632" s="2">
        <f t="shared" si="594"/>
        <v>-1.3816925734024179E-2</v>
      </c>
      <c r="G632" s="2">
        <v>10.3</v>
      </c>
      <c r="H632" s="2">
        <f t="shared" ref="H632" si="643">(G632-G631)/G631</f>
        <v>-9.6153846153845812E-3</v>
      </c>
      <c r="I632" s="2">
        <v>1654.3198239999999</v>
      </c>
      <c r="J632" s="2">
        <f t="shared" si="596"/>
        <v>1.2473603041567151E-2</v>
      </c>
    </row>
    <row r="633" spans="2:10" x14ac:dyDescent="0.3">
      <c r="B633" s="29">
        <v>44511</v>
      </c>
      <c r="C633" s="2">
        <v>2341.908203</v>
      </c>
      <c r="D633" s="2">
        <f t="shared" si="594"/>
        <v>1.823708460234919E-3</v>
      </c>
      <c r="E633" s="2">
        <v>422.75</v>
      </c>
      <c r="F633" s="2">
        <f t="shared" si="594"/>
        <v>-1.284296555750146E-2</v>
      </c>
      <c r="G633" s="2">
        <v>9.85</v>
      </c>
      <c r="H633" s="2">
        <f t="shared" ref="H633" si="644">(G633-G632)/G632</f>
        <v>-4.3689320388349613E-2</v>
      </c>
      <c r="I633" s="2">
        <v>1663.361572</v>
      </c>
      <c r="J633" s="2">
        <f t="shared" si="596"/>
        <v>5.4655380832818326E-3</v>
      </c>
    </row>
    <row r="634" spans="2:10" x14ac:dyDescent="0.3">
      <c r="B634" s="29">
        <v>44512</v>
      </c>
      <c r="C634" s="2">
        <v>2377.249268</v>
      </c>
      <c r="D634" s="2">
        <f t="shared" si="594"/>
        <v>1.5090713186250397E-2</v>
      </c>
      <c r="E634" s="2">
        <v>443.85000600000001</v>
      </c>
      <c r="F634" s="2">
        <f t="shared" si="594"/>
        <v>4.9911309284447092E-2</v>
      </c>
      <c r="G634" s="2">
        <v>10.3</v>
      </c>
      <c r="H634" s="2">
        <f t="shared" ref="H634" si="645">(G634-G633)/G633</f>
        <v>4.5685279187817368E-2</v>
      </c>
      <c r="I634" s="2">
        <v>1703.6241460000001</v>
      </c>
      <c r="J634" s="2">
        <f t="shared" si="596"/>
        <v>2.4205545371346407E-2</v>
      </c>
    </row>
    <row r="635" spans="2:10" x14ac:dyDescent="0.3">
      <c r="B635" s="29">
        <v>44515</v>
      </c>
      <c r="C635" s="2">
        <v>2363.2226559999999</v>
      </c>
      <c r="D635" s="2">
        <f t="shared" si="594"/>
        <v>-5.900353904326079E-3</v>
      </c>
      <c r="E635" s="2">
        <v>441.75</v>
      </c>
      <c r="F635" s="2">
        <f t="shared" si="594"/>
        <v>-4.7313416055242939E-3</v>
      </c>
      <c r="G635" s="2">
        <v>10.1</v>
      </c>
      <c r="H635" s="2">
        <f t="shared" ref="H635" si="646">(G635-G634)/G634</f>
        <v>-1.9417475728155442E-2</v>
      </c>
      <c r="I635" s="2">
        <v>1747.93335</v>
      </c>
      <c r="J635" s="2">
        <f t="shared" si="596"/>
        <v>2.6008790791111448E-2</v>
      </c>
    </row>
    <row r="636" spans="2:10" x14ac:dyDescent="0.3">
      <c r="B636" s="29">
        <v>44516</v>
      </c>
      <c r="C636" s="2">
        <v>2308.3088379999999</v>
      </c>
      <c r="D636" s="2">
        <f t="shared" si="594"/>
        <v>-2.3236836300878791E-2</v>
      </c>
      <c r="E636" s="2">
        <v>463.79998799999998</v>
      </c>
      <c r="F636" s="2">
        <f t="shared" si="594"/>
        <v>4.9915083191850562E-2</v>
      </c>
      <c r="G636" s="2">
        <v>10</v>
      </c>
      <c r="H636" s="2">
        <f t="shared" ref="H636" si="647">(G636-G635)/G635</f>
        <v>-9.9009900990098664E-3</v>
      </c>
      <c r="I636" s="2">
        <v>1710.018311</v>
      </c>
      <c r="J636" s="2">
        <f t="shared" si="596"/>
        <v>-2.1691352819602633E-2</v>
      </c>
    </row>
    <row r="637" spans="2:10" x14ac:dyDescent="0.3">
      <c r="B637" s="29">
        <v>44517</v>
      </c>
      <c r="C637" s="2">
        <v>2258.8957519999999</v>
      </c>
      <c r="D637" s="2">
        <f t="shared" si="594"/>
        <v>-2.1406618207472299E-2</v>
      </c>
      <c r="E637" s="2">
        <v>466.5</v>
      </c>
      <c r="F637" s="2">
        <f t="shared" si="594"/>
        <v>5.8215007974515409E-3</v>
      </c>
      <c r="G637" s="2">
        <v>9.9499999999999993</v>
      </c>
      <c r="H637" s="2">
        <f t="shared" ref="H637" si="648">(G637-G636)/G636</f>
        <v>-5.0000000000000712E-3</v>
      </c>
      <c r="I637" s="2">
        <v>1704.873047</v>
      </c>
      <c r="J637" s="2">
        <f t="shared" si="596"/>
        <v>-3.0088940959884245E-3</v>
      </c>
    </row>
    <row r="638" spans="2:10" x14ac:dyDescent="0.3">
      <c r="B638" s="29">
        <v>44518</v>
      </c>
      <c r="C638" s="2">
        <v>2267.4213869999999</v>
      </c>
      <c r="D638" s="2">
        <f t="shared" si="594"/>
        <v>3.7742489853511249E-3</v>
      </c>
      <c r="E638" s="2">
        <v>443.70001200000002</v>
      </c>
      <c r="F638" s="2">
        <f t="shared" si="594"/>
        <v>-4.8874572347266845E-2</v>
      </c>
      <c r="G638" s="2">
        <v>9.9499999999999993</v>
      </c>
      <c r="H638" s="2">
        <f t="shared" ref="H638" si="649">(G638-G637)/G637</f>
        <v>0</v>
      </c>
      <c r="I638" s="2">
        <v>1687.1895750000001</v>
      </c>
      <c r="J638" s="2">
        <f t="shared" si="596"/>
        <v>-1.0372310144216818E-2</v>
      </c>
    </row>
    <row r="639" spans="2:10" x14ac:dyDescent="0.3">
      <c r="B639" s="29">
        <v>44522</v>
      </c>
      <c r="C639" s="2">
        <v>2166.9904790000001</v>
      </c>
      <c r="D639" s="2">
        <f t="shared" si="594"/>
        <v>-4.4293005515343944E-2</v>
      </c>
      <c r="E639" s="2">
        <v>422.25</v>
      </c>
      <c r="F639" s="2">
        <f t="shared" si="594"/>
        <v>-4.834350105899933E-2</v>
      </c>
      <c r="G639" s="2">
        <v>10.6</v>
      </c>
      <c r="H639" s="2">
        <f t="shared" ref="H639" si="650">(G639-G638)/G638</f>
        <v>6.5326633165829193E-2</v>
      </c>
      <c r="I639" s="2">
        <v>1674.201538</v>
      </c>
      <c r="J639" s="2">
        <f t="shared" si="596"/>
        <v>-7.6980306140168485E-3</v>
      </c>
    </row>
    <row r="640" spans="2:10" x14ac:dyDescent="0.3">
      <c r="B640" s="29">
        <v>44523</v>
      </c>
      <c r="C640" s="2">
        <v>2187.250732</v>
      </c>
      <c r="D640" s="2">
        <f t="shared" si="594"/>
        <v>9.3494887016529072E-3</v>
      </c>
      <c r="E640" s="2">
        <v>443.35000600000001</v>
      </c>
      <c r="F640" s="2">
        <f t="shared" si="594"/>
        <v>4.9970410894020149E-2</v>
      </c>
      <c r="G640" s="2">
        <v>10.6</v>
      </c>
      <c r="H640" s="2">
        <f t="shared" ref="H640" si="651">(G640-G639)/G639</f>
        <v>0</v>
      </c>
      <c r="I640" s="2">
        <v>1706.3717039999999</v>
      </c>
      <c r="J640" s="2">
        <f t="shared" si="596"/>
        <v>1.9215229032957609E-2</v>
      </c>
    </row>
    <row r="641" spans="2:10" x14ac:dyDescent="0.3">
      <c r="B641" s="29">
        <v>44524</v>
      </c>
      <c r="C641" s="2">
        <v>2155.6684570000002</v>
      </c>
      <c r="D641" s="2">
        <f t="shared" si="594"/>
        <v>-1.4439256797560305E-2</v>
      </c>
      <c r="E641" s="2">
        <v>465.45001200000002</v>
      </c>
      <c r="F641" s="2">
        <f t="shared" si="594"/>
        <v>4.9847762943303099E-2</v>
      </c>
      <c r="G641" s="2">
        <v>11</v>
      </c>
      <c r="H641" s="2">
        <f t="shared" ref="H641" si="652">(G641-G640)/G640</f>
        <v>3.7735849056603807E-2</v>
      </c>
      <c r="I641" s="2">
        <v>1753.5280760000001</v>
      </c>
      <c r="J641" s="2">
        <f t="shared" si="596"/>
        <v>2.7635462947175164E-2</v>
      </c>
    </row>
    <row r="642" spans="2:10" x14ac:dyDescent="0.3">
      <c r="B642" s="29">
        <v>44525</v>
      </c>
      <c r="C642" s="2">
        <v>2285.435547</v>
      </c>
      <c r="D642" s="2">
        <f t="shared" si="594"/>
        <v>6.0198074327530882E-2</v>
      </c>
      <c r="E642" s="2">
        <v>488.70001200000002</v>
      </c>
      <c r="F642" s="2">
        <f t="shared" si="594"/>
        <v>4.9951658396347833E-2</v>
      </c>
      <c r="G642" s="2">
        <v>11.65</v>
      </c>
      <c r="H642" s="2">
        <f t="shared" ref="H642" si="653">(G642-G641)/G641</f>
        <v>5.9090909090909124E-2</v>
      </c>
      <c r="I642" s="2">
        <v>1761.4208980000001</v>
      </c>
      <c r="J642" s="2">
        <f t="shared" si="596"/>
        <v>4.5011095676349032E-3</v>
      </c>
    </row>
    <row r="643" spans="2:10" x14ac:dyDescent="0.3">
      <c r="B643" s="29">
        <v>44526</v>
      </c>
      <c r="C643" s="2">
        <v>2211.7741700000001</v>
      </c>
      <c r="D643" s="2">
        <f t="shared" si="594"/>
        <v>-3.2230782923059129E-2</v>
      </c>
      <c r="E643" s="2">
        <v>465.70001200000002</v>
      </c>
      <c r="F643" s="2">
        <f t="shared" si="594"/>
        <v>-4.7063637068214356E-2</v>
      </c>
      <c r="G643" s="2">
        <v>10.85</v>
      </c>
      <c r="H643" s="2">
        <f t="shared" ref="H643" si="654">(G643-G642)/G642</f>
        <v>-6.8669527896995763E-2</v>
      </c>
      <c r="I643" s="2">
        <v>1668.007202</v>
      </c>
      <c r="J643" s="2">
        <f t="shared" si="596"/>
        <v>-5.3033148468981134E-2</v>
      </c>
    </row>
    <row r="644" spans="2:10" x14ac:dyDescent="0.3">
      <c r="B644" s="29">
        <v>44529</v>
      </c>
      <c r="C644" s="2">
        <v>2238.2683109999998</v>
      </c>
      <c r="D644" s="2">
        <f t="shared" si="594"/>
        <v>1.1978682706109942E-2</v>
      </c>
      <c r="E644" s="2">
        <v>442.45001200000002</v>
      </c>
      <c r="F644" s="2">
        <f t="shared" si="594"/>
        <v>-4.9924843033931465E-2</v>
      </c>
      <c r="G644" s="2">
        <v>11.2</v>
      </c>
      <c r="H644" s="2">
        <f t="shared" ref="H644" si="655">(G644-G643)/G643</f>
        <v>3.2258064516129004E-2</v>
      </c>
      <c r="I644" s="2">
        <v>1663.5113530000001</v>
      </c>
      <c r="J644" s="2">
        <f t="shared" si="596"/>
        <v>-2.6953414797065769E-3</v>
      </c>
    </row>
    <row r="645" spans="2:10" x14ac:dyDescent="0.3">
      <c r="B645" s="29">
        <v>44530</v>
      </c>
      <c r="C645" s="2">
        <v>2205.173096</v>
      </c>
      <c r="D645" s="2">
        <f t="shared" si="594"/>
        <v>-1.4786080309207321E-2</v>
      </c>
      <c r="E645" s="2">
        <v>457.04998799999998</v>
      </c>
      <c r="F645" s="2">
        <f t="shared" si="594"/>
        <v>3.2998023740589182E-2</v>
      </c>
      <c r="G645" s="2">
        <v>11.05</v>
      </c>
      <c r="H645" s="2">
        <f t="shared" ref="H645" si="656">(G645-G644)/G644</f>
        <v>-1.3392857142857017E-2</v>
      </c>
      <c r="I645" s="2">
        <v>1661.3133539999999</v>
      </c>
      <c r="J645" s="2">
        <f t="shared" si="596"/>
        <v>-1.3213008712181652E-3</v>
      </c>
    </row>
    <row r="646" spans="2:10" x14ac:dyDescent="0.3">
      <c r="B646" s="29">
        <v>44531</v>
      </c>
      <c r="C646" s="2">
        <v>2261.6459960000002</v>
      </c>
      <c r="D646" s="2">
        <f t="shared" si="594"/>
        <v>2.5609282147708648E-2</v>
      </c>
      <c r="E646" s="2">
        <v>446.25</v>
      </c>
      <c r="F646" s="2">
        <f t="shared" si="594"/>
        <v>-2.3629774168159447E-2</v>
      </c>
      <c r="G646" s="2">
        <v>12.8</v>
      </c>
      <c r="H646" s="2">
        <f t="shared" ref="H646" si="657">(G646-G645)/G645</f>
        <v>0.15837104072398189</v>
      </c>
      <c r="I646" s="2">
        <v>1691.7353519999999</v>
      </c>
      <c r="J646" s="2">
        <f t="shared" si="596"/>
        <v>1.8312016770798818E-2</v>
      </c>
    </row>
    <row r="647" spans="2:10" x14ac:dyDescent="0.3">
      <c r="B647" s="29">
        <v>44532</v>
      </c>
      <c r="C647" s="2">
        <v>2276.1765140000002</v>
      </c>
      <c r="D647" s="2">
        <f t="shared" si="594"/>
        <v>6.4247534873711635E-3</v>
      </c>
      <c r="E647" s="2">
        <v>448.45001200000002</v>
      </c>
      <c r="F647" s="2">
        <f t="shared" si="594"/>
        <v>4.9299988795518546E-3</v>
      </c>
      <c r="G647" s="2">
        <v>12.8</v>
      </c>
      <c r="H647" s="2">
        <f t="shared" ref="H647" si="658">(G647-G646)/G646</f>
        <v>0</v>
      </c>
      <c r="I647" s="2">
        <v>1730.6492920000001</v>
      </c>
      <c r="J647" s="2">
        <f t="shared" si="596"/>
        <v>2.3002380339215221E-2</v>
      </c>
    </row>
    <row r="648" spans="2:10" x14ac:dyDescent="0.3">
      <c r="B648" s="29">
        <v>44533</v>
      </c>
      <c r="C648" s="2">
        <v>2207.7863769999999</v>
      </c>
      <c r="D648" s="2">
        <f t="shared" si="594"/>
        <v>-3.0046060390903549E-2</v>
      </c>
      <c r="E648" s="2">
        <v>448.20001200000002</v>
      </c>
      <c r="F648" s="2">
        <f t="shared" si="594"/>
        <v>-5.5747573488748169E-4</v>
      </c>
      <c r="G648" s="2">
        <v>14.45</v>
      </c>
      <c r="H648" s="2">
        <f t="shared" ref="H648" si="659">(G648-G647)/G647</f>
        <v>0.12890624999999989</v>
      </c>
      <c r="I648" s="2">
        <v>1706.5214840000001</v>
      </c>
      <c r="J648" s="2">
        <f t="shared" si="596"/>
        <v>-1.394147740477044E-2</v>
      </c>
    </row>
    <row r="649" spans="2:10" x14ac:dyDescent="0.3">
      <c r="B649" s="29">
        <v>44536</v>
      </c>
      <c r="C649" s="2">
        <v>2165.9360350000002</v>
      </c>
      <c r="D649" s="2">
        <f t="shared" ref="D649:F712" si="660">(C649-C648)/C648</f>
        <v>-1.8955793203537703E-2</v>
      </c>
      <c r="E649" s="2">
        <v>441.54998799999998</v>
      </c>
      <c r="F649" s="2">
        <f t="shared" si="660"/>
        <v>-1.4837179433185804E-2</v>
      </c>
      <c r="G649" s="2">
        <v>15</v>
      </c>
      <c r="H649" s="2">
        <f t="shared" ref="H649" si="661">(G649-G648)/G648</f>
        <v>3.806228373702427E-2</v>
      </c>
      <c r="I649" s="2">
        <v>1644.079346</v>
      </c>
      <c r="J649" s="2">
        <f t="shared" ref="J649:J712" si="662">(I649-I648)/I648</f>
        <v>-3.6590302897118468E-2</v>
      </c>
    </row>
    <row r="650" spans="2:10" x14ac:dyDescent="0.3">
      <c r="B650" s="29">
        <v>44537</v>
      </c>
      <c r="C650" s="2">
        <v>2183.58374</v>
      </c>
      <c r="D650" s="2">
        <f t="shared" si="660"/>
        <v>8.1478421868538039E-3</v>
      </c>
      <c r="E650" s="2">
        <v>460.25</v>
      </c>
      <c r="F650" s="2">
        <f t="shared" si="660"/>
        <v>4.2350837975789993E-2</v>
      </c>
      <c r="G650" s="2">
        <v>14.25</v>
      </c>
      <c r="H650" s="2">
        <f t="shared" ref="H650" si="663">(G650-G649)/G649</f>
        <v>-0.05</v>
      </c>
      <c r="I650" s="2">
        <v>1676.8989260000001</v>
      </c>
      <c r="J650" s="2">
        <f t="shared" si="662"/>
        <v>1.9962284715667297E-2</v>
      </c>
    </row>
    <row r="651" spans="2:10" x14ac:dyDescent="0.3">
      <c r="B651" s="29">
        <v>44538</v>
      </c>
      <c r="C651" s="2">
        <v>2216.8161620000001</v>
      </c>
      <c r="D651" s="2">
        <f t="shared" si="660"/>
        <v>1.5219211148732974E-2</v>
      </c>
      <c r="E651" s="2">
        <v>456.04998799999998</v>
      </c>
      <c r="F651" s="2">
        <f t="shared" si="660"/>
        <v>-9.1255013579576646E-3</v>
      </c>
      <c r="G651" s="2">
        <v>14.3</v>
      </c>
      <c r="H651" s="2">
        <f t="shared" ref="H651" si="664">(G651-G650)/G650</f>
        <v>3.5087719298246113E-3</v>
      </c>
      <c r="I651" s="2">
        <v>1713.914673</v>
      </c>
      <c r="J651" s="2">
        <f t="shared" si="662"/>
        <v>2.2073928503428427E-2</v>
      </c>
    </row>
    <row r="652" spans="2:10" x14ac:dyDescent="0.3">
      <c r="B652" s="29">
        <v>44539</v>
      </c>
      <c r="C652" s="2">
        <v>2251.9738769999999</v>
      </c>
      <c r="D652" s="2">
        <f t="shared" si="660"/>
        <v>1.5859553716119031E-2</v>
      </c>
      <c r="E652" s="2">
        <v>455.04998799999998</v>
      </c>
      <c r="F652" s="2">
        <f t="shared" si="660"/>
        <v>-2.1927420815983007E-3</v>
      </c>
      <c r="G652" s="2">
        <v>16.399999999999999</v>
      </c>
      <c r="H652" s="2">
        <f t="shared" ref="H652" si="665">(G652-G651)/G651</f>
        <v>0.14685314685314671</v>
      </c>
      <c r="I652" s="2">
        <v>1720.6585689999999</v>
      </c>
      <c r="J652" s="2">
        <f t="shared" si="662"/>
        <v>3.9347909824446374E-3</v>
      </c>
    </row>
    <row r="653" spans="2:10" x14ac:dyDescent="0.3">
      <c r="B653" s="29">
        <v>44540</v>
      </c>
      <c r="C653" s="2">
        <v>2254.2658689999998</v>
      </c>
      <c r="D653" s="2">
        <f t="shared" si="660"/>
        <v>1.0177702429893403E-3</v>
      </c>
      <c r="E653" s="2">
        <v>445.89999399999999</v>
      </c>
      <c r="F653" s="2">
        <f t="shared" si="660"/>
        <v>-2.0107667819562698E-2</v>
      </c>
      <c r="G653" s="2">
        <v>16.399999999999999</v>
      </c>
      <c r="H653" s="2">
        <f t="shared" ref="H653" si="666">(G653-G652)/G652</f>
        <v>0</v>
      </c>
      <c r="I653" s="2">
        <v>1738.7917480000001</v>
      </c>
      <c r="J653" s="2">
        <f t="shared" si="662"/>
        <v>1.0538510850841645E-2</v>
      </c>
    </row>
    <row r="654" spans="2:10" x14ac:dyDescent="0.3">
      <c r="B654" s="29">
        <v>44543</v>
      </c>
      <c r="C654" s="2">
        <v>2209.0695799999999</v>
      </c>
      <c r="D654" s="2">
        <f t="shared" si="660"/>
        <v>-2.0049227387738965E-2</v>
      </c>
      <c r="E654" s="2">
        <v>452.14999399999999</v>
      </c>
      <c r="F654" s="2">
        <f t="shared" si="660"/>
        <v>1.4016595837855068E-2</v>
      </c>
      <c r="G654" s="2">
        <v>15.5</v>
      </c>
      <c r="H654" s="2">
        <f t="shared" ref="H654" si="667">(G654-G653)/G653</f>
        <v>-5.4878048780487722E-2</v>
      </c>
      <c r="I654" s="2">
        <v>1717.9610600000001</v>
      </c>
      <c r="J654" s="2">
        <f t="shared" si="662"/>
        <v>-1.1979978639742204E-2</v>
      </c>
    </row>
    <row r="655" spans="2:10" x14ac:dyDescent="0.3">
      <c r="B655" s="29">
        <v>44544</v>
      </c>
      <c r="C655" s="2">
        <v>2182.0251459999999</v>
      </c>
      <c r="D655" s="2">
        <f t="shared" si="660"/>
        <v>-1.2242454581263081E-2</v>
      </c>
      <c r="E655" s="2">
        <v>446</v>
      </c>
      <c r="F655" s="2">
        <f t="shared" si="660"/>
        <v>-1.3601667768682957E-2</v>
      </c>
      <c r="G655" s="2">
        <v>15.25</v>
      </c>
      <c r="H655" s="2">
        <f t="shared" ref="H655" si="668">(G655-G654)/G654</f>
        <v>-1.6129032258064516E-2</v>
      </c>
      <c r="I655" s="2">
        <v>1718.510376</v>
      </c>
      <c r="J655" s="2">
        <f t="shared" si="662"/>
        <v>3.1974880734483147E-4</v>
      </c>
    </row>
    <row r="656" spans="2:10" x14ac:dyDescent="0.3">
      <c r="B656" s="29">
        <v>44545</v>
      </c>
      <c r="C656" s="2">
        <v>2175.6538089999999</v>
      </c>
      <c r="D656" s="2">
        <f t="shared" si="660"/>
        <v>-2.919919145606418E-3</v>
      </c>
      <c r="E656" s="2">
        <v>449.85000600000001</v>
      </c>
      <c r="F656" s="2">
        <f t="shared" si="660"/>
        <v>8.6323004484305105E-3</v>
      </c>
      <c r="G656" s="2">
        <v>14.95</v>
      </c>
      <c r="H656" s="2">
        <f t="shared" ref="H656" si="669">(G656-G655)/G655</f>
        <v>-1.967213114754103E-2</v>
      </c>
      <c r="I656" s="2">
        <v>1693.7335210000001</v>
      </c>
      <c r="J656" s="2">
        <f t="shared" si="662"/>
        <v>-1.4417634799314032E-2</v>
      </c>
    </row>
    <row r="657" spans="2:10" x14ac:dyDescent="0.3">
      <c r="B657" s="29">
        <v>44546</v>
      </c>
      <c r="C657" s="2">
        <v>2203.798096</v>
      </c>
      <c r="D657" s="2">
        <f t="shared" si="660"/>
        <v>1.2936013479523239E-2</v>
      </c>
      <c r="E657" s="2">
        <v>433.20001200000002</v>
      </c>
      <c r="F657" s="2">
        <f t="shared" si="660"/>
        <v>-3.7012323614373795E-2</v>
      </c>
      <c r="G657" s="2">
        <v>14.7</v>
      </c>
      <c r="H657" s="2">
        <f t="shared" ref="H657" si="670">(G657-G656)/G656</f>
        <v>-1.6722408026755852E-2</v>
      </c>
      <c r="I657" s="2">
        <v>1700.477173</v>
      </c>
      <c r="J657" s="2">
        <f t="shared" si="662"/>
        <v>3.9815306932216542E-3</v>
      </c>
    </row>
    <row r="658" spans="2:10" x14ac:dyDescent="0.3">
      <c r="B658" s="29">
        <v>44547</v>
      </c>
      <c r="C658" s="2">
        <v>2145.6298830000001</v>
      </c>
      <c r="D658" s="2">
        <f t="shared" si="660"/>
        <v>-2.6394529111164057E-2</v>
      </c>
      <c r="E658" s="2">
        <v>415.60000600000001</v>
      </c>
      <c r="F658" s="2">
        <f t="shared" si="660"/>
        <v>-4.062789822822075E-2</v>
      </c>
      <c r="G658" s="2">
        <v>14.05</v>
      </c>
      <c r="H658" s="2">
        <f t="shared" ref="H658" si="671">(G658-G657)/G657</f>
        <v>-4.4217687074829835E-2</v>
      </c>
      <c r="I658" s="2">
        <v>1643.779663</v>
      </c>
      <c r="J658" s="2">
        <f t="shared" si="662"/>
        <v>-3.3342117671578977E-2</v>
      </c>
    </row>
    <row r="659" spans="2:10" x14ac:dyDescent="0.3">
      <c r="B659" s="29">
        <v>44550</v>
      </c>
      <c r="C659" s="2">
        <v>2087.782471</v>
      </c>
      <c r="D659" s="2">
        <f t="shared" si="660"/>
        <v>-2.6960573423370836E-2</v>
      </c>
      <c r="E659" s="2">
        <v>411.5</v>
      </c>
      <c r="F659" s="2">
        <f t="shared" si="660"/>
        <v>-9.8652693474696618E-3</v>
      </c>
      <c r="G659" s="2">
        <v>13.65</v>
      </c>
      <c r="H659" s="2">
        <f t="shared" ref="H659" si="672">(G659-G658)/G658</f>
        <v>-2.8469750889679738E-2</v>
      </c>
      <c r="I659" s="2">
        <v>1588.4807129999999</v>
      </c>
      <c r="J659" s="2">
        <f t="shared" si="662"/>
        <v>-3.3641339678747509E-2</v>
      </c>
    </row>
    <row r="660" spans="2:10" x14ac:dyDescent="0.3">
      <c r="B660" s="29">
        <v>44551</v>
      </c>
      <c r="C660" s="2">
        <v>2118.8603520000001</v>
      </c>
      <c r="D660" s="2">
        <f t="shared" si="660"/>
        <v>1.4885593413912785E-2</v>
      </c>
      <c r="E660" s="2">
        <v>426.54998799999998</v>
      </c>
      <c r="F660" s="2">
        <f t="shared" si="660"/>
        <v>3.657348238153095E-2</v>
      </c>
      <c r="G660" s="2">
        <v>13.95</v>
      </c>
      <c r="H660" s="2">
        <f t="shared" ref="H660" si="673">(G660-G659)/G659</f>
        <v>2.19780219780219E-2</v>
      </c>
      <c r="I660" s="2">
        <v>1619.002563</v>
      </c>
      <c r="J660" s="2">
        <f t="shared" si="662"/>
        <v>1.9214492030159191E-2</v>
      </c>
    </row>
    <row r="661" spans="2:10" x14ac:dyDescent="0.3">
      <c r="B661" s="29">
        <v>44552</v>
      </c>
      <c r="C661" s="2">
        <v>2169.1445309999999</v>
      </c>
      <c r="D661" s="2">
        <f t="shared" si="660"/>
        <v>2.3731709809254934E-2</v>
      </c>
      <c r="E661" s="2">
        <v>427.04998799999998</v>
      </c>
      <c r="F661" s="2">
        <f t="shared" si="660"/>
        <v>1.1721955551901224E-3</v>
      </c>
      <c r="G661" s="2">
        <v>13.9</v>
      </c>
      <c r="H661" s="2">
        <f t="shared" ref="H661" si="674">(G661-G660)/G660</f>
        <v>-3.5842293906809273E-3</v>
      </c>
      <c r="I661" s="2">
        <v>1656.567749</v>
      </c>
      <c r="J661" s="2">
        <f t="shared" si="662"/>
        <v>2.3202672348085738E-2</v>
      </c>
    </row>
    <row r="662" spans="2:10" x14ac:dyDescent="0.3">
      <c r="B662" s="29">
        <v>44553</v>
      </c>
      <c r="C662" s="2">
        <v>2168.3654790000001</v>
      </c>
      <c r="D662" s="2">
        <f t="shared" si="660"/>
        <v>-3.5915172496168957E-4</v>
      </c>
      <c r="E662" s="2">
        <v>416.5</v>
      </c>
      <c r="F662" s="2">
        <f t="shared" si="660"/>
        <v>-2.4704339764552306E-2</v>
      </c>
      <c r="G662" s="2">
        <v>13.8</v>
      </c>
      <c r="H662" s="2">
        <f t="shared" ref="H662" si="675">(G662-G661)/G661</f>
        <v>-7.1942446043165211E-3</v>
      </c>
      <c r="I662" s="2">
        <v>1674.651001</v>
      </c>
      <c r="J662" s="2">
        <f t="shared" si="662"/>
        <v>1.0916095650730854E-2</v>
      </c>
    </row>
    <row r="663" spans="2:10" x14ac:dyDescent="0.3">
      <c r="B663" s="29">
        <v>44554</v>
      </c>
      <c r="C663" s="2">
        <v>2175.2871089999999</v>
      </c>
      <c r="D663" s="2">
        <f t="shared" si="660"/>
        <v>3.1920956439464802E-3</v>
      </c>
      <c r="E663" s="2">
        <v>409.64999399999999</v>
      </c>
      <c r="F663" s="2">
        <f t="shared" si="660"/>
        <v>-1.6446593037214904E-2</v>
      </c>
      <c r="G663" s="2">
        <v>13.65</v>
      </c>
      <c r="H663" s="2">
        <f t="shared" ref="H663" si="676">(G663-G662)/G662</f>
        <v>-1.086956521739133E-2</v>
      </c>
      <c r="I663" s="2">
        <v>1696.630737</v>
      </c>
      <c r="J663" s="2">
        <f t="shared" si="662"/>
        <v>1.3124965134153347E-2</v>
      </c>
    </row>
    <row r="664" spans="2:10" x14ac:dyDescent="0.3">
      <c r="B664" s="29">
        <v>44557</v>
      </c>
      <c r="C664" s="2">
        <v>2172.9492190000001</v>
      </c>
      <c r="D664" s="2">
        <f t="shared" si="660"/>
        <v>-1.074750082564751E-3</v>
      </c>
      <c r="E664" s="2">
        <v>410.79998799999998</v>
      </c>
      <c r="F664" s="2">
        <f t="shared" si="660"/>
        <v>2.8072598970915459E-3</v>
      </c>
      <c r="G664" s="2">
        <v>13.45</v>
      </c>
      <c r="H664" s="2">
        <f t="shared" ref="H664" si="677">(G664-G663)/G663</f>
        <v>-1.465201465201473E-2</v>
      </c>
      <c r="I664" s="2">
        <v>1728.6010739999999</v>
      </c>
      <c r="J664" s="2">
        <f t="shared" si="662"/>
        <v>1.8843426741478382E-2</v>
      </c>
    </row>
    <row r="665" spans="2:10" x14ac:dyDescent="0.3">
      <c r="B665" s="29">
        <v>44558</v>
      </c>
      <c r="C665" s="2">
        <v>2198.7561040000001</v>
      </c>
      <c r="D665" s="2">
        <f t="shared" si="660"/>
        <v>1.1876432626380655E-2</v>
      </c>
      <c r="E665" s="2">
        <v>419.20001200000002</v>
      </c>
      <c r="F665" s="2">
        <f t="shared" si="660"/>
        <v>2.044796554375759E-2</v>
      </c>
      <c r="G665" s="2">
        <v>13.75</v>
      </c>
      <c r="H665" s="2">
        <f t="shared" ref="H665" si="678">(G665-G664)/G664</f>
        <v>2.2304832713754701E-2</v>
      </c>
      <c r="I665" s="2">
        <v>1749.3819579999999</v>
      </c>
      <c r="J665" s="2">
        <f t="shared" si="662"/>
        <v>1.2021792831536801E-2</v>
      </c>
    </row>
    <row r="666" spans="2:10" x14ac:dyDescent="0.3">
      <c r="B666" s="29">
        <v>44559</v>
      </c>
      <c r="C666" s="2">
        <v>2202.514893</v>
      </c>
      <c r="D666" s="2">
        <f t="shared" si="660"/>
        <v>1.7095070222486026E-3</v>
      </c>
      <c r="E666" s="2">
        <v>415.64999399999999</v>
      </c>
      <c r="F666" s="2">
        <f t="shared" si="660"/>
        <v>-8.468554146892588E-3</v>
      </c>
      <c r="G666" s="2">
        <v>14.45</v>
      </c>
      <c r="H666" s="2">
        <f t="shared" ref="H666" si="679">(G666-G665)/G665</f>
        <v>5.0909090909090855E-2</v>
      </c>
      <c r="I666" s="2">
        <v>1716.462524</v>
      </c>
      <c r="J666" s="2">
        <f t="shared" si="662"/>
        <v>-1.8817750948818185E-2</v>
      </c>
    </row>
    <row r="667" spans="2:10" x14ac:dyDescent="0.3">
      <c r="B667" s="29">
        <v>44560</v>
      </c>
      <c r="C667" s="2">
        <v>2162.727539</v>
      </c>
      <c r="D667" s="2">
        <f t="shared" si="660"/>
        <v>-1.8064510767419384E-2</v>
      </c>
      <c r="E667" s="2">
        <v>412.75</v>
      </c>
      <c r="F667" s="2">
        <f t="shared" si="660"/>
        <v>-6.9770096039024421E-3</v>
      </c>
      <c r="G667" s="2">
        <v>14</v>
      </c>
      <c r="H667" s="2">
        <f t="shared" ref="H667" si="680">(G667-G666)/G666</f>
        <v>-3.114186851211068E-2</v>
      </c>
      <c r="I667" s="2">
        <v>1694.8323969999999</v>
      </c>
      <c r="J667" s="2">
        <f t="shared" si="662"/>
        <v>-1.2601572535119404E-2</v>
      </c>
    </row>
    <row r="668" spans="2:10" x14ac:dyDescent="0.3">
      <c r="B668" s="29">
        <v>44561</v>
      </c>
      <c r="C668" s="2">
        <v>2171.0241700000001</v>
      </c>
      <c r="D668" s="2">
        <f t="shared" si="660"/>
        <v>3.8361887248341739E-3</v>
      </c>
      <c r="E668" s="2">
        <v>418.95001200000002</v>
      </c>
      <c r="F668" s="2">
        <f t="shared" si="660"/>
        <v>1.5021228346456729E-2</v>
      </c>
      <c r="G668" s="2">
        <v>15.35</v>
      </c>
      <c r="H668" s="2">
        <f t="shared" ref="H668" si="681">(G668-G667)/G667</f>
        <v>9.6428571428571405E-2</v>
      </c>
      <c r="I668" s="2">
        <v>1707.8702390000001</v>
      </c>
      <c r="J668" s="2">
        <f t="shared" si="662"/>
        <v>7.6927028437020033E-3</v>
      </c>
    </row>
    <row r="669" spans="2:10" x14ac:dyDescent="0.3">
      <c r="B669" s="29">
        <v>44564</v>
      </c>
      <c r="C669" s="2">
        <v>2203.7521969999998</v>
      </c>
      <c r="D669" s="2">
        <f t="shared" si="660"/>
        <v>1.5074925213752758E-2</v>
      </c>
      <c r="E669" s="2">
        <v>426.95001200000002</v>
      </c>
      <c r="F669" s="2">
        <f t="shared" si="660"/>
        <v>1.9095356894273104E-2</v>
      </c>
      <c r="G669" s="2">
        <v>15.55</v>
      </c>
      <c r="H669" s="2">
        <f t="shared" ref="H669" si="682">(G669-G668)/G668</f>
        <v>1.3029315960912122E-2</v>
      </c>
      <c r="I669" s="2">
        <v>1715.563232</v>
      </c>
      <c r="J669" s="2">
        <f t="shared" si="662"/>
        <v>4.5044364755160342E-3</v>
      </c>
    </row>
    <row r="670" spans="2:10" x14ac:dyDescent="0.3">
      <c r="B670" s="29">
        <v>44565</v>
      </c>
      <c r="C670" s="2">
        <v>2253.4865719999998</v>
      </c>
      <c r="D670" s="2">
        <f t="shared" si="660"/>
        <v>2.2568043298018776E-2</v>
      </c>
      <c r="E670" s="2">
        <v>425</v>
      </c>
      <c r="F670" s="2">
        <f t="shared" si="660"/>
        <v>-4.567307518895245E-3</v>
      </c>
      <c r="G670" s="2">
        <v>15.25</v>
      </c>
      <c r="H670" s="2">
        <f t="shared" ref="H670" si="683">(G670-G669)/G669</f>
        <v>-1.929260450160776E-2</v>
      </c>
      <c r="I670" s="2">
        <v>1717.411499</v>
      </c>
      <c r="J670" s="2">
        <f t="shared" si="662"/>
        <v>1.0773528865184248E-3</v>
      </c>
    </row>
    <row r="671" spans="2:10" x14ac:dyDescent="0.3">
      <c r="B671" s="29">
        <v>44566</v>
      </c>
      <c r="C671" s="2">
        <v>2264.029297</v>
      </c>
      <c r="D671" s="2">
        <f t="shared" si="660"/>
        <v>4.6784059559065554E-3</v>
      </c>
      <c r="E671" s="2">
        <v>430.14999399999999</v>
      </c>
      <c r="F671" s="2">
        <f t="shared" si="660"/>
        <v>1.2117632941176452E-2</v>
      </c>
      <c r="G671" s="2">
        <v>15.1</v>
      </c>
      <c r="H671" s="2">
        <f t="shared" ref="H671" si="684">(G671-G670)/G670</f>
        <v>-9.8360655737705152E-3</v>
      </c>
      <c r="I671" s="2">
        <v>1713.864746</v>
      </c>
      <c r="J671" s="2">
        <f t="shared" si="662"/>
        <v>-2.065173665172997E-3</v>
      </c>
    </row>
    <row r="672" spans="2:10" x14ac:dyDescent="0.3">
      <c r="B672" s="29">
        <v>44567</v>
      </c>
      <c r="C672" s="2">
        <v>2215.349365</v>
      </c>
      <c r="D672" s="2">
        <f t="shared" si="660"/>
        <v>-2.150145851226589E-2</v>
      </c>
      <c r="E672" s="2">
        <v>425.95001200000002</v>
      </c>
      <c r="F672" s="2">
        <f t="shared" si="660"/>
        <v>-9.7639940917911006E-3</v>
      </c>
      <c r="G672" s="2">
        <v>15.3</v>
      </c>
      <c r="H672" s="2">
        <f t="shared" ref="H672" si="685">(G672-G671)/G671</f>
        <v>1.3245033112582853E-2</v>
      </c>
      <c r="I672" s="2">
        <v>1711.5169679999999</v>
      </c>
      <c r="J672" s="2">
        <f t="shared" si="662"/>
        <v>-1.3698735594390144E-3</v>
      </c>
    </row>
    <row r="673" spans="2:10" x14ac:dyDescent="0.3">
      <c r="B673" s="29">
        <v>44568</v>
      </c>
      <c r="C673" s="2">
        <v>2233.226318</v>
      </c>
      <c r="D673" s="2">
        <f t="shared" si="660"/>
        <v>8.0695863516768423E-3</v>
      </c>
      <c r="E673" s="2">
        <v>425.64999399999999</v>
      </c>
      <c r="F673" s="2">
        <f t="shared" si="660"/>
        <v>-7.0435025601084562E-4</v>
      </c>
      <c r="G673" s="2">
        <v>15.1</v>
      </c>
      <c r="H673" s="2">
        <f t="shared" ref="H673" si="686">(G673-G672)/G672</f>
        <v>-1.3071895424836671E-2</v>
      </c>
      <c r="I673" s="2">
        <v>1697.5299070000001</v>
      </c>
      <c r="J673" s="2">
        <f t="shared" si="662"/>
        <v>-8.1723180438838701E-3</v>
      </c>
    </row>
    <row r="674" spans="2:10" x14ac:dyDescent="0.3">
      <c r="B674" s="29">
        <v>44571</v>
      </c>
      <c r="C674" s="2">
        <v>2235.0598140000002</v>
      </c>
      <c r="D674" s="2">
        <f t="shared" si="660"/>
        <v>8.210076986922718E-4</v>
      </c>
      <c r="E674" s="2">
        <v>446.89999399999999</v>
      </c>
      <c r="F674" s="2">
        <f t="shared" si="660"/>
        <v>4.9923646891910915E-2</v>
      </c>
      <c r="G674" s="2">
        <v>14.85</v>
      </c>
      <c r="H674" s="2">
        <f t="shared" ref="H674" si="687">(G674-G673)/G673</f>
        <v>-1.6556291390728478E-2</v>
      </c>
      <c r="I674" s="2">
        <v>1750.9803469999999</v>
      </c>
      <c r="J674" s="2">
        <f t="shared" si="662"/>
        <v>3.1487186045788963E-2</v>
      </c>
    </row>
    <row r="675" spans="2:10" x14ac:dyDescent="0.3">
      <c r="B675" s="29">
        <v>44572</v>
      </c>
      <c r="C675" s="2">
        <v>2251.1489259999998</v>
      </c>
      <c r="D675" s="2">
        <f t="shared" si="660"/>
        <v>7.1985151803188648E-3</v>
      </c>
      <c r="E675" s="2">
        <v>469.20001200000002</v>
      </c>
      <c r="F675" s="2">
        <f t="shared" si="660"/>
        <v>4.9899347279919681E-2</v>
      </c>
      <c r="G675" s="2">
        <v>11.8</v>
      </c>
      <c r="H675" s="2">
        <f t="shared" ref="H675" si="688">(G675-G674)/G674</f>
        <v>-0.20538720538720531</v>
      </c>
      <c r="I675" s="2">
        <v>1842.1960449999999</v>
      </c>
      <c r="J675" s="2">
        <f t="shared" si="662"/>
        <v>5.2094072989615332E-2</v>
      </c>
    </row>
    <row r="676" spans="2:10" x14ac:dyDescent="0.3">
      <c r="B676" s="29">
        <v>44573</v>
      </c>
      <c r="C676" s="2">
        <v>2311.242432</v>
      </c>
      <c r="D676" s="2">
        <f t="shared" si="660"/>
        <v>2.669459372764757E-2</v>
      </c>
      <c r="E676" s="2">
        <v>491</v>
      </c>
      <c r="F676" s="2">
        <f t="shared" si="660"/>
        <v>4.6462036322369026E-2</v>
      </c>
      <c r="G676" s="2">
        <v>12.8</v>
      </c>
      <c r="H676" s="2">
        <f t="shared" ref="H676" si="689">(G676-G675)/G675</f>
        <v>8.4745762711864403E-2</v>
      </c>
      <c r="I676" s="2">
        <v>1828.408936</v>
      </c>
      <c r="J676" s="2">
        <f t="shared" si="662"/>
        <v>-7.4840617736750565E-3</v>
      </c>
    </row>
    <row r="677" spans="2:10" x14ac:dyDescent="0.3">
      <c r="B677" s="29">
        <v>44574</v>
      </c>
      <c r="C677" s="2">
        <v>2324.2604980000001</v>
      </c>
      <c r="D677" s="2">
        <f t="shared" si="660"/>
        <v>5.6324969720874737E-3</v>
      </c>
      <c r="E677" s="2">
        <v>515.54998799999998</v>
      </c>
      <c r="F677" s="2">
        <f t="shared" si="660"/>
        <v>4.9999975560081435E-2</v>
      </c>
      <c r="G677" s="2">
        <v>12.8</v>
      </c>
      <c r="H677" s="2">
        <f t="shared" ref="H677" si="690">(G677-G676)/G676</f>
        <v>0</v>
      </c>
      <c r="I677" s="2">
        <v>1851.6373289999999</v>
      </c>
      <c r="J677" s="2">
        <f t="shared" si="662"/>
        <v>1.2704156352908936E-2</v>
      </c>
    </row>
    <row r="678" spans="2:10" x14ac:dyDescent="0.3">
      <c r="B678" s="29">
        <v>44575</v>
      </c>
      <c r="C678" s="2">
        <v>2327.6525879999999</v>
      </c>
      <c r="D678" s="2">
        <f t="shared" si="660"/>
        <v>1.4594276342598778E-3</v>
      </c>
      <c r="E678" s="2">
        <v>509.14999399999999</v>
      </c>
      <c r="F678" s="2">
        <f t="shared" si="660"/>
        <v>-1.2413915525103247E-2</v>
      </c>
      <c r="G678" s="2">
        <v>12.75</v>
      </c>
      <c r="H678" s="2">
        <f t="shared" ref="H678" si="691">(G678-G677)/G677</f>
        <v>-3.9062500000000555E-3</v>
      </c>
      <c r="I678" s="2">
        <v>1868.5217290000001</v>
      </c>
      <c r="J678" s="2">
        <f t="shared" si="662"/>
        <v>9.1186323237060548E-3</v>
      </c>
    </row>
    <row r="679" spans="2:10" x14ac:dyDescent="0.3">
      <c r="B679" s="29">
        <v>44578</v>
      </c>
      <c r="C679" s="2">
        <v>2339.7993160000001</v>
      </c>
      <c r="D679" s="2">
        <f t="shared" si="660"/>
        <v>5.2184454254992829E-3</v>
      </c>
      <c r="E679" s="2">
        <v>483.70001200000002</v>
      </c>
      <c r="F679" s="2">
        <f t="shared" si="660"/>
        <v>-4.9985234802929171E-2</v>
      </c>
      <c r="G679" s="2">
        <v>12.5</v>
      </c>
      <c r="H679" s="2">
        <f t="shared" ref="H679" si="692">(G679-G678)/G678</f>
        <v>-1.9607843137254902E-2</v>
      </c>
      <c r="I679" s="2">
        <v>1876.0648189999999</v>
      </c>
      <c r="J679" s="2">
        <f t="shared" si="662"/>
        <v>4.0369292381934579E-3</v>
      </c>
    </row>
    <row r="680" spans="2:10" x14ac:dyDescent="0.3">
      <c r="B680" s="29">
        <v>44579</v>
      </c>
      <c r="C680" s="2">
        <v>2311.8840329999998</v>
      </c>
      <c r="D680" s="2">
        <f t="shared" si="660"/>
        <v>-1.1930631319152105E-2</v>
      </c>
      <c r="E680" s="2">
        <v>459.54998799999998</v>
      </c>
      <c r="F680" s="2">
        <f t="shared" si="660"/>
        <v>-4.9927689478742515E-2</v>
      </c>
      <c r="G680" s="2">
        <v>12.05</v>
      </c>
      <c r="H680" s="2">
        <f t="shared" ref="H680" si="693">(G680-G679)/G679</f>
        <v>-3.5999999999999942E-2</v>
      </c>
      <c r="I680" s="2">
        <v>1839.248779</v>
      </c>
      <c r="J680" s="2">
        <f t="shared" si="662"/>
        <v>-1.9624076752115638E-2</v>
      </c>
    </row>
    <row r="681" spans="2:10" x14ac:dyDescent="0.3">
      <c r="B681" s="29">
        <v>44580</v>
      </c>
      <c r="C681" s="2">
        <v>2311.7009280000002</v>
      </c>
      <c r="D681" s="2">
        <f t="shared" si="660"/>
        <v>-7.9201637013777477E-5</v>
      </c>
      <c r="E681" s="2">
        <v>440.95001200000002</v>
      </c>
      <c r="F681" s="2">
        <f t="shared" si="660"/>
        <v>-4.0474325939923582E-2</v>
      </c>
      <c r="G681" s="2">
        <v>11.95</v>
      </c>
      <c r="H681" s="2">
        <f t="shared" ref="H681" si="694">(G681-G680)/G680</f>
        <v>-8.2987551867221097E-3</v>
      </c>
      <c r="I681" s="2">
        <v>1847.591187</v>
      </c>
      <c r="J681" s="2">
        <f t="shared" si="662"/>
        <v>4.5357692201572356E-3</v>
      </c>
    </row>
    <row r="682" spans="2:10" x14ac:dyDescent="0.3">
      <c r="B682" s="29">
        <v>44581</v>
      </c>
      <c r="C682" s="2">
        <v>2271.2260740000002</v>
      </c>
      <c r="D682" s="2">
        <f t="shared" si="660"/>
        <v>-1.7508689601564258E-2</v>
      </c>
      <c r="E682" s="2">
        <v>418.95001200000002</v>
      </c>
      <c r="F682" s="2">
        <f t="shared" si="660"/>
        <v>-4.9892276678291596E-2</v>
      </c>
      <c r="G682" s="2">
        <v>12.05</v>
      </c>
      <c r="H682" s="2">
        <f t="shared" ref="H682" si="695">(G682-G681)/G681</f>
        <v>8.3682008368202027E-3</v>
      </c>
      <c r="I682" s="2">
        <v>1864.125732</v>
      </c>
      <c r="J682" s="2">
        <f t="shared" si="662"/>
        <v>8.9492443546711833E-3</v>
      </c>
    </row>
    <row r="683" spans="2:10" x14ac:dyDescent="0.3">
      <c r="B683" s="29">
        <v>44582</v>
      </c>
      <c r="C683" s="2">
        <v>2271.592529</v>
      </c>
      <c r="D683" s="2">
        <f t="shared" si="660"/>
        <v>1.61346773971502E-4</v>
      </c>
      <c r="E683" s="2">
        <v>415.75</v>
      </c>
      <c r="F683" s="2">
        <f t="shared" si="660"/>
        <v>-7.6381714007446189E-3</v>
      </c>
      <c r="G683" s="2">
        <v>11.85</v>
      </c>
      <c r="H683" s="2">
        <f t="shared" ref="H683" si="696">(G683-G682)/G682</f>
        <v>-1.659751037344407E-2</v>
      </c>
      <c r="I683" s="2">
        <v>1826.6605219999999</v>
      </c>
      <c r="J683" s="2">
        <f t="shared" si="662"/>
        <v>-2.0098005921416074E-2</v>
      </c>
    </row>
    <row r="684" spans="2:10" x14ac:dyDescent="0.3">
      <c r="B684" s="29">
        <v>44585</v>
      </c>
      <c r="C684" s="2">
        <v>2179.9624020000001</v>
      </c>
      <c r="D684" s="2">
        <f t="shared" si="660"/>
        <v>-4.0337395827031219E-2</v>
      </c>
      <c r="E684" s="2">
        <v>395</v>
      </c>
      <c r="F684" s="2">
        <f t="shared" si="660"/>
        <v>-4.9909801563439569E-2</v>
      </c>
      <c r="G684" s="2">
        <v>10.95</v>
      </c>
      <c r="H684" s="2">
        <f t="shared" ref="H684" si="697">(G684-G683)/G683</f>
        <v>-7.5949367088607625E-2</v>
      </c>
      <c r="I684" s="2">
        <v>1714.2144780000001</v>
      </c>
      <c r="J684" s="2">
        <f t="shared" si="662"/>
        <v>-6.1558260358571329E-2</v>
      </c>
    </row>
    <row r="685" spans="2:10" x14ac:dyDescent="0.3">
      <c r="B685" s="29">
        <v>44586</v>
      </c>
      <c r="C685" s="2">
        <v>2175.6994629999999</v>
      </c>
      <c r="D685" s="2">
        <f t="shared" si="660"/>
        <v>-1.9555103317787348E-3</v>
      </c>
      <c r="E685" s="2">
        <v>412.5</v>
      </c>
      <c r="F685" s="2">
        <f t="shared" si="660"/>
        <v>4.4303797468354431E-2</v>
      </c>
      <c r="G685" s="2">
        <v>11.3</v>
      </c>
      <c r="H685" s="2">
        <f t="shared" ref="H685" si="698">(G685-G684)/G684</f>
        <v>3.1963470319634833E-2</v>
      </c>
      <c r="I685" s="2">
        <v>1739.7907709999999</v>
      </c>
      <c r="J685" s="2">
        <f t="shared" si="662"/>
        <v>1.4920124248302987E-2</v>
      </c>
    </row>
    <row r="686" spans="2:10" x14ac:dyDescent="0.3">
      <c r="B686" s="29">
        <v>44588</v>
      </c>
      <c r="C686" s="2">
        <v>2143.4753420000002</v>
      </c>
      <c r="D686" s="2">
        <f t="shared" si="660"/>
        <v>-1.4810924738459496E-2</v>
      </c>
      <c r="E686" s="2">
        <v>407.64999399999999</v>
      </c>
      <c r="F686" s="2">
        <f t="shared" si="660"/>
        <v>-1.1757590303030321E-2</v>
      </c>
      <c r="G686" s="2">
        <v>10.65</v>
      </c>
      <c r="H686" s="2">
        <f t="shared" ref="H686" si="699">(G686-G685)/G685</f>
        <v>-5.7522123893805337E-2</v>
      </c>
      <c r="I686" s="2">
        <v>1684.4420170000001</v>
      </c>
      <c r="J686" s="2">
        <f t="shared" si="662"/>
        <v>-3.1813454193797351E-2</v>
      </c>
    </row>
    <row r="687" spans="2:10" x14ac:dyDescent="0.3">
      <c r="B687" s="29">
        <v>44589</v>
      </c>
      <c r="C687" s="2">
        <v>2141.4128420000002</v>
      </c>
      <c r="D687" s="2">
        <f t="shared" si="660"/>
        <v>-9.6222240563567901E-4</v>
      </c>
      <c r="E687" s="2">
        <v>410</v>
      </c>
      <c r="F687" s="2">
        <f t="shared" si="660"/>
        <v>5.7647639754411662E-3</v>
      </c>
      <c r="G687" s="2">
        <v>10.8</v>
      </c>
      <c r="H687" s="2">
        <f t="shared" ref="H687" si="700">(G687-G686)/G686</f>
        <v>1.4084507042253554E-2</v>
      </c>
      <c r="I687" s="2">
        <v>1692.1347659999999</v>
      </c>
      <c r="J687" s="2">
        <f t="shared" si="662"/>
        <v>4.5669420035607082E-3</v>
      </c>
    </row>
    <row r="688" spans="2:10" x14ac:dyDescent="0.3">
      <c r="B688" s="29">
        <v>44592</v>
      </c>
      <c r="C688" s="2">
        <v>2187.9384770000001</v>
      </c>
      <c r="D688" s="2">
        <f t="shared" si="660"/>
        <v>2.1726606886576225E-2</v>
      </c>
      <c r="E688" s="2">
        <v>410.79998799999998</v>
      </c>
      <c r="F688" s="2">
        <f t="shared" si="660"/>
        <v>1.951190243902402E-3</v>
      </c>
      <c r="G688" s="2">
        <v>10.65</v>
      </c>
      <c r="H688" s="2">
        <f t="shared" ref="H688" si="701">(G688-G687)/G687</f>
        <v>-1.3888888888888921E-2</v>
      </c>
      <c r="I688" s="2">
        <v>1713.365112</v>
      </c>
      <c r="J688" s="2">
        <f t="shared" si="662"/>
        <v>1.2546486501300367E-2</v>
      </c>
    </row>
    <row r="689" spans="2:10" x14ac:dyDescent="0.3">
      <c r="B689" s="29">
        <v>44593</v>
      </c>
      <c r="C689" s="2">
        <v>2180.6960450000001</v>
      </c>
      <c r="D689" s="2">
        <f t="shared" si="660"/>
        <v>-3.3101625462204471E-3</v>
      </c>
      <c r="E689" s="2">
        <v>425.85000600000001</v>
      </c>
      <c r="F689" s="2">
        <f t="shared" si="660"/>
        <v>3.66358774090325E-2</v>
      </c>
      <c r="G689" s="2">
        <v>10.7</v>
      </c>
      <c r="H689" s="2">
        <f t="shared" ref="H689" si="702">(G689-G688)/G688</f>
        <v>4.6948356807510732E-3</v>
      </c>
      <c r="I689" s="2">
        <v>1745.2857670000001</v>
      </c>
      <c r="J689" s="2">
        <f t="shared" si="662"/>
        <v>1.8630386936465251E-2</v>
      </c>
    </row>
    <row r="690" spans="2:10" x14ac:dyDescent="0.3">
      <c r="B690" s="29">
        <v>44594</v>
      </c>
      <c r="C690" s="2">
        <v>2185.1420899999998</v>
      </c>
      <c r="D690" s="2">
        <f t="shared" si="660"/>
        <v>2.0388192156324497E-3</v>
      </c>
      <c r="E690" s="2">
        <v>447.10000600000001</v>
      </c>
      <c r="F690" s="2">
        <f t="shared" si="660"/>
        <v>4.9900198897731139E-2</v>
      </c>
      <c r="G690" s="2">
        <v>11.4</v>
      </c>
      <c r="H690" s="2">
        <f t="shared" ref="H690" si="703">(G690-G689)/G689</f>
        <v>6.5420560747663656E-2</v>
      </c>
      <c r="I690" s="2">
        <v>1777.705688</v>
      </c>
      <c r="J690" s="2">
        <f t="shared" si="662"/>
        <v>1.8575709269506652E-2</v>
      </c>
    </row>
    <row r="691" spans="2:10" x14ac:dyDescent="0.3">
      <c r="B691" s="29">
        <v>44595</v>
      </c>
      <c r="C691" s="2">
        <v>2156.9060060000002</v>
      </c>
      <c r="D691" s="2">
        <f t="shared" si="660"/>
        <v>-1.2921852601356311E-2</v>
      </c>
      <c r="E691" s="2">
        <v>469.29998799999998</v>
      </c>
      <c r="F691" s="2">
        <f t="shared" si="660"/>
        <v>4.9653280478819714E-2</v>
      </c>
      <c r="G691" s="2">
        <v>11.35</v>
      </c>
      <c r="H691" s="2">
        <f t="shared" ref="H691" si="704">(G691-G690)/G690</f>
        <v>-4.385964912280764E-3</v>
      </c>
      <c r="I691" s="2">
        <v>1750.2312010000001</v>
      </c>
      <c r="J691" s="2">
        <f t="shared" si="662"/>
        <v>-1.5455025646517453E-2</v>
      </c>
    </row>
    <row r="692" spans="2:10" x14ac:dyDescent="0.3">
      <c r="B692" s="29">
        <v>44596</v>
      </c>
      <c r="C692" s="2">
        <v>2137.2414549999999</v>
      </c>
      <c r="D692" s="2">
        <f t="shared" si="660"/>
        <v>-9.1170180551670733E-3</v>
      </c>
      <c r="E692" s="2">
        <v>482.60000600000001</v>
      </c>
      <c r="F692" s="2">
        <f t="shared" si="660"/>
        <v>2.8340120051313582E-2</v>
      </c>
      <c r="G692" s="2">
        <v>11.3</v>
      </c>
      <c r="H692" s="2">
        <f t="shared" ref="H692" si="705">(G692-G691)/G691</f>
        <v>-4.4052863436122407E-3</v>
      </c>
      <c r="I692" s="2">
        <v>1755.6761469999999</v>
      </c>
      <c r="J692" s="2">
        <f t="shared" si="662"/>
        <v>3.1109867067212939E-3</v>
      </c>
    </row>
    <row r="693" spans="2:10" x14ac:dyDescent="0.3">
      <c r="B693" s="29">
        <v>44599</v>
      </c>
      <c r="C693" s="2">
        <v>2124.2236330000001</v>
      </c>
      <c r="D693" s="2">
        <f t="shared" si="660"/>
        <v>-6.0909458636716355E-3</v>
      </c>
      <c r="E693" s="2">
        <v>458.5</v>
      </c>
      <c r="F693" s="2">
        <f t="shared" si="660"/>
        <v>-4.9937848529575043E-2</v>
      </c>
      <c r="G693" s="2">
        <v>10.95</v>
      </c>
      <c r="H693" s="2">
        <f t="shared" ref="H693" si="706">(G693-G692)/G692</f>
        <v>-3.0973451327433753E-2</v>
      </c>
      <c r="I693" s="2">
        <v>1730.1998289999999</v>
      </c>
      <c r="J693" s="2">
        <f t="shared" si="662"/>
        <v>-1.4510829940665585E-2</v>
      </c>
    </row>
    <row r="694" spans="2:10" x14ac:dyDescent="0.3">
      <c r="B694" s="29">
        <v>44600</v>
      </c>
      <c r="C694" s="2">
        <v>2159.9311520000001</v>
      </c>
      <c r="D694" s="2">
        <f t="shared" si="660"/>
        <v>1.6809679755596638E-2</v>
      </c>
      <c r="E694" s="2">
        <v>435.64999399999999</v>
      </c>
      <c r="F694" s="2">
        <f t="shared" si="660"/>
        <v>-4.9836436205016377E-2</v>
      </c>
      <c r="G694" s="2">
        <v>10.85</v>
      </c>
      <c r="H694" s="2">
        <f t="shared" ref="H694" si="707">(G694-G693)/G693</f>
        <v>-9.1324200913241692E-3</v>
      </c>
      <c r="I694" s="2">
        <v>1714.414307</v>
      </c>
      <c r="J694" s="2">
        <f t="shared" si="662"/>
        <v>-9.1235253497414966E-3</v>
      </c>
    </row>
    <row r="695" spans="2:10" x14ac:dyDescent="0.3">
      <c r="B695" s="29">
        <v>44601</v>
      </c>
      <c r="C695" s="2">
        <v>2185.0964359999998</v>
      </c>
      <c r="D695" s="2">
        <f t="shared" si="660"/>
        <v>1.1650965808191511E-2</v>
      </c>
      <c r="E695" s="2">
        <v>442.95001200000002</v>
      </c>
      <c r="F695" s="2">
        <f t="shared" si="660"/>
        <v>1.6756612189922405E-2</v>
      </c>
      <c r="G695" s="2">
        <v>10.8</v>
      </c>
      <c r="H695" s="2">
        <f t="shared" ref="H695" si="708">(G695-G694)/G694</f>
        <v>-4.608294930875478E-3</v>
      </c>
      <c r="I695" s="2">
        <v>1781.5023189999999</v>
      </c>
      <c r="J695" s="2">
        <f t="shared" si="662"/>
        <v>3.913173830040835E-2</v>
      </c>
    </row>
    <row r="696" spans="2:10" x14ac:dyDescent="0.3">
      <c r="B696" s="29">
        <v>44602</v>
      </c>
      <c r="C696" s="2">
        <v>2182.850586</v>
      </c>
      <c r="D696" s="2">
        <f t="shared" si="660"/>
        <v>-1.0278036076572464E-3</v>
      </c>
      <c r="E696" s="2">
        <v>437.45001200000002</v>
      </c>
      <c r="F696" s="2">
        <f t="shared" si="660"/>
        <v>-1.2416750989951434E-2</v>
      </c>
      <c r="G696" s="2">
        <v>11.15</v>
      </c>
      <c r="H696" s="2">
        <f t="shared" ref="H696" si="709">(G696-G695)/G695</f>
        <v>3.2407407407407371E-2</v>
      </c>
      <c r="I696" s="2">
        <v>1784.4494629999999</v>
      </c>
      <c r="J696" s="2">
        <f t="shared" si="662"/>
        <v>1.6543026459007266E-3</v>
      </c>
    </row>
    <row r="697" spans="2:10" x14ac:dyDescent="0.3">
      <c r="B697" s="29">
        <v>44603</v>
      </c>
      <c r="C697" s="2">
        <v>2178.5874020000001</v>
      </c>
      <c r="D697" s="2">
        <f t="shared" si="660"/>
        <v>-1.9530351858905977E-3</v>
      </c>
      <c r="E697" s="2">
        <v>436.39999399999999</v>
      </c>
      <c r="F697" s="2">
        <f t="shared" si="660"/>
        <v>-2.400315398779833E-3</v>
      </c>
      <c r="G697" s="2">
        <v>10.8</v>
      </c>
      <c r="H697" s="2">
        <f t="shared" ref="H697" si="710">(G697-G696)/G696</f>
        <v>-3.1390134529147948E-2</v>
      </c>
      <c r="I697" s="2">
        <v>1762.6697999999999</v>
      </c>
      <c r="J697" s="2">
        <f t="shared" si="662"/>
        <v>-1.2205256271805119E-2</v>
      </c>
    </row>
    <row r="698" spans="2:10" x14ac:dyDescent="0.3">
      <c r="B698" s="29">
        <v>44606</v>
      </c>
      <c r="C698" s="2">
        <v>2143.8881839999999</v>
      </c>
      <c r="D698" s="2">
        <f t="shared" si="660"/>
        <v>-1.5927393120948652E-2</v>
      </c>
      <c r="E698" s="2">
        <v>415.29998799999998</v>
      </c>
      <c r="F698" s="2">
        <f t="shared" si="660"/>
        <v>-4.8350151902156094E-2</v>
      </c>
      <c r="G698" s="2">
        <v>10.15</v>
      </c>
      <c r="H698" s="2">
        <f t="shared" ref="H698" si="711">(G698-G697)/G697</f>
        <v>-6.0185185185185217E-2</v>
      </c>
      <c r="I698" s="2">
        <v>1662.4123540000001</v>
      </c>
      <c r="J698" s="2">
        <f t="shared" si="662"/>
        <v>-5.6878177637127415E-2</v>
      </c>
    </row>
    <row r="699" spans="2:10" x14ac:dyDescent="0.3">
      <c r="B699" s="29">
        <v>44607</v>
      </c>
      <c r="C699" s="2">
        <v>2216.678711</v>
      </c>
      <c r="D699" s="2">
        <f t="shared" si="660"/>
        <v>3.3952576231932867E-2</v>
      </c>
      <c r="E699" s="2">
        <v>436.04998799999998</v>
      </c>
      <c r="F699" s="2">
        <f t="shared" si="660"/>
        <v>4.9963882975118216E-2</v>
      </c>
      <c r="G699" s="2">
        <v>10.65</v>
      </c>
      <c r="H699" s="2">
        <f t="shared" ref="H699" si="712">(G699-G698)/G698</f>
        <v>4.926108374384236E-2</v>
      </c>
      <c r="I699" s="2">
        <v>1742.6381839999999</v>
      </c>
      <c r="J699" s="2">
        <f t="shared" si="662"/>
        <v>4.8258682514578967E-2</v>
      </c>
    </row>
    <row r="700" spans="2:10" x14ac:dyDescent="0.3">
      <c r="B700" s="29">
        <v>44608</v>
      </c>
      <c r="C700" s="2">
        <v>2212.094971</v>
      </c>
      <c r="D700" s="2">
        <f t="shared" si="660"/>
        <v>-2.0678413958927738E-3</v>
      </c>
      <c r="E700" s="2">
        <v>438.29998799999998</v>
      </c>
      <c r="F700" s="2">
        <f t="shared" si="660"/>
        <v>5.1599588623311692E-3</v>
      </c>
      <c r="G700" s="2">
        <v>10.6</v>
      </c>
      <c r="H700" s="2">
        <f t="shared" ref="H700" si="713">(G700-G699)/G699</f>
        <v>-4.6948356807512406E-3</v>
      </c>
      <c r="I700" s="2">
        <v>1736.4938959999999</v>
      </c>
      <c r="J700" s="2">
        <f t="shared" si="662"/>
        <v>-3.5258541081066778E-3</v>
      </c>
    </row>
    <row r="701" spans="2:10" x14ac:dyDescent="0.3">
      <c r="B701" s="29">
        <v>44609</v>
      </c>
      <c r="C701" s="2">
        <v>2240.101807</v>
      </c>
      <c r="D701" s="2">
        <f t="shared" si="660"/>
        <v>1.266077468063645E-2</v>
      </c>
      <c r="E701" s="2">
        <v>442.54998799999998</v>
      </c>
      <c r="F701" s="2">
        <f t="shared" si="660"/>
        <v>9.6965551365700703E-3</v>
      </c>
      <c r="G701" s="2">
        <v>10.55</v>
      </c>
      <c r="H701" s="2">
        <f t="shared" ref="H701" si="714">(G701-G700)/G700</f>
        <v>-4.7169811320753709E-3</v>
      </c>
      <c r="I701" s="2">
        <v>1729.3504640000001</v>
      </c>
      <c r="J701" s="2">
        <f t="shared" si="662"/>
        <v>-4.1137098244080714E-3</v>
      </c>
    </row>
    <row r="702" spans="2:10" x14ac:dyDescent="0.3">
      <c r="B702" s="29">
        <v>44610</v>
      </c>
      <c r="C702" s="2">
        <v>2222.5920409999999</v>
      </c>
      <c r="D702" s="2">
        <f t="shared" si="660"/>
        <v>-7.8165045647856698E-3</v>
      </c>
      <c r="E702" s="2">
        <v>443.75</v>
      </c>
      <c r="F702" s="2">
        <f t="shared" si="660"/>
        <v>2.7115852051497859E-3</v>
      </c>
      <c r="G702" s="2">
        <v>10.65</v>
      </c>
      <c r="H702" s="2">
        <f t="shared" ref="H702" si="715">(G702-G701)/G701</f>
        <v>9.4786729857819566E-3</v>
      </c>
      <c r="I702" s="2">
        <v>1734.695557</v>
      </c>
      <c r="J702" s="2">
        <f t="shared" si="662"/>
        <v>3.0908095908082551E-3</v>
      </c>
    </row>
    <row r="703" spans="2:10" x14ac:dyDescent="0.3">
      <c r="B703" s="29">
        <v>44613</v>
      </c>
      <c r="C703" s="2">
        <v>2200.1313479999999</v>
      </c>
      <c r="D703" s="2">
        <f t="shared" si="660"/>
        <v>-1.0105630086704695E-2</v>
      </c>
      <c r="E703" s="2">
        <v>421.95001200000002</v>
      </c>
      <c r="F703" s="2">
        <f t="shared" si="660"/>
        <v>-4.9126733521126724E-2</v>
      </c>
      <c r="G703" s="2">
        <v>11.25</v>
      </c>
      <c r="H703" s="2">
        <f t="shared" ref="H703" si="716">(G703-G702)/G702</f>
        <v>5.6338028169014051E-2</v>
      </c>
      <c r="I703" s="2">
        <v>1683.6427000000001</v>
      </c>
      <c r="J703" s="2">
        <f t="shared" si="662"/>
        <v>-2.9430442012713304E-2</v>
      </c>
    </row>
    <row r="704" spans="2:10" x14ac:dyDescent="0.3">
      <c r="B704" s="29">
        <v>44614</v>
      </c>
      <c r="C704" s="2">
        <v>2190.1384280000002</v>
      </c>
      <c r="D704" s="2">
        <f t="shared" si="660"/>
        <v>-4.5419651917980334E-3</v>
      </c>
      <c r="E704" s="2">
        <v>408.39999399999999</v>
      </c>
      <c r="F704" s="2">
        <f t="shared" si="660"/>
        <v>-3.2112851320407171E-2</v>
      </c>
      <c r="G704" s="2">
        <v>10.9</v>
      </c>
      <c r="H704" s="2">
        <f t="shared" ref="H704" si="717">(G704-G703)/G703</f>
        <v>-3.1111111111111079E-2</v>
      </c>
      <c r="I704" s="2">
        <v>1666.158936</v>
      </c>
      <c r="J704" s="2">
        <f t="shared" si="662"/>
        <v>-1.0384485971993977E-2</v>
      </c>
    </row>
    <row r="705" spans="2:10" x14ac:dyDescent="0.3">
      <c r="B705" s="29">
        <v>44615</v>
      </c>
      <c r="C705" s="2">
        <v>2176.4331050000001</v>
      </c>
      <c r="D705" s="2">
        <f t="shared" si="660"/>
        <v>-6.2577428096705374E-3</v>
      </c>
      <c r="E705" s="2">
        <v>419.39999399999999</v>
      </c>
      <c r="F705" s="2">
        <f t="shared" si="660"/>
        <v>2.6934378456430635E-2</v>
      </c>
      <c r="G705" s="2">
        <v>10.7</v>
      </c>
      <c r="H705" s="2">
        <f t="shared" ref="H705" si="718">(G705-G704)/G704</f>
        <v>-1.8348623853211107E-2</v>
      </c>
      <c r="I705" s="2">
        <v>1687.1395259999999</v>
      </c>
      <c r="J705" s="2">
        <f t="shared" si="662"/>
        <v>1.2592190064633722E-2</v>
      </c>
    </row>
    <row r="706" spans="2:10" x14ac:dyDescent="0.3">
      <c r="B706" s="29">
        <v>44616</v>
      </c>
      <c r="C706" s="2">
        <v>2067.9802249999998</v>
      </c>
      <c r="D706" s="2">
        <f t="shared" si="660"/>
        <v>-4.983055980486948E-2</v>
      </c>
      <c r="E706" s="2">
        <v>398.45001200000002</v>
      </c>
      <c r="F706" s="2">
        <f t="shared" si="660"/>
        <v>-4.9952270624019079E-2</v>
      </c>
      <c r="G706" s="2">
        <v>9.65</v>
      </c>
      <c r="H706" s="2">
        <f t="shared" ref="H706" si="719">(G706-G705)/G705</f>
        <v>-9.8130841121495241E-2</v>
      </c>
      <c r="I706" s="2">
        <v>1542.5233149999999</v>
      </c>
      <c r="J706" s="2">
        <f t="shared" si="662"/>
        <v>-8.5716805736196139E-2</v>
      </c>
    </row>
    <row r="707" spans="2:10" x14ac:dyDescent="0.3">
      <c r="B707" s="29">
        <v>44617</v>
      </c>
      <c r="C707" s="2">
        <v>2093.8330080000001</v>
      </c>
      <c r="D707" s="2">
        <f t="shared" si="660"/>
        <v>1.2501465288431506E-2</v>
      </c>
      <c r="E707" s="2">
        <v>407.95001200000002</v>
      </c>
      <c r="F707" s="2">
        <f t="shared" si="660"/>
        <v>2.3842388540322092E-2</v>
      </c>
      <c r="G707" s="2">
        <v>10.25</v>
      </c>
      <c r="H707" s="2">
        <f t="shared" ref="H707" si="720">(G707-G706)/G706</f>
        <v>6.2176165803108772E-2</v>
      </c>
      <c r="I707" s="2">
        <v>1617.2041019999999</v>
      </c>
      <c r="J707" s="2">
        <f t="shared" si="662"/>
        <v>4.8414689278132576E-2</v>
      </c>
    </row>
    <row r="708" spans="2:10" x14ac:dyDescent="0.3">
      <c r="B708" s="29">
        <v>44620</v>
      </c>
      <c r="C708" s="2">
        <v>2163.139893</v>
      </c>
      <c r="D708" s="2">
        <f t="shared" si="660"/>
        <v>3.3100483531970364E-2</v>
      </c>
      <c r="E708" s="2">
        <v>407.39999399999999</v>
      </c>
      <c r="F708" s="2">
        <f t="shared" si="660"/>
        <v>-1.3482485202133607E-3</v>
      </c>
      <c r="G708" s="2">
        <v>10.3</v>
      </c>
      <c r="H708" s="2">
        <f t="shared" ref="H708" si="721">(G708-G707)/G707</f>
        <v>4.8780487804878743E-3</v>
      </c>
      <c r="I708" s="2">
        <v>1642.9304199999999</v>
      </c>
      <c r="J708" s="2">
        <f t="shared" si="662"/>
        <v>1.5907898061960267E-2</v>
      </c>
    </row>
    <row r="709" spans="2:10" x14ac:dyDescent="0.3">
      <c r="B709" s="29">
        <v>44622</v>
      </c>
      <c r="C709" s="2">
        <v>2198.8935550000001</v>
      </c>
      <c r="D709" s="2">
        <f t="shared" si="660"/>
        <v>1.6528594436125116E-2</v>
      </c>
      <c r="E709" s="2">
        <v>408.39999399999999</v>
      </c>
      <c r="F709" s="2">
        <f t="shared" si="660"/>
        <v>2.4545901196061383E-3</v>
      </c>
      <c r="G709" s="2">
        <v>10.45</v>
      </c>
      <c r="H709" s="2">
        <f t="shared" ref="H709" si="722">(G709-G708)/G708</f>
        <v>1.4563106796116367E-2</v>
      </c>
      <c r="I709" s="2">
        <v>1640.2829589999999</v>
      </c>
      <c r="J709" s="2">
        <f t="shared" si="662"/>
        <v>-1.611426124789887E-3</v>
      </c>
    </row>
    <row r="710" spans="2:10" x14ac:dyDescent="0.3">
      <c r="B710" s="29">
        <v>44623</v>
      </c>
      <c r="C710" s="2">
        <v>2180.329346</v>
      </c>
      <c r="D710" s="2">
        <f t="shared" si="660"/>
        <v>-8.4425228123423731E-3</v>
      </c>
      <c r="E710" s="2">
        <v>409.70001200000002</v>
      </c>
      <c r="F710" s="2">
        <f t="shared" si="660"/>
        <v>3.1831978920156957E-3</v>
      </c>
      <c r="G710" s="2">
        <v>11.1</v>
      </c>
      <c r="H710" s="2">
        <f t="shared" ref="H710" si="723">(G710-G709)/G709</f>
        <v>6.2200956937799083E-2</v>
      </c>
      <c r="I710" s="2">
        <v>1642.2810059999999</v>
      </c>
      <c r="J710" s="2">
        <f t="shared" si="662"/>
        <v>1.2181111734637258E-3</v>
      </c>
    </row>
    <row r="711" spans="2:10" x14ac:dyDescent="0.3">
      <c r="B711" s="29">
        <v>44624</v>
      </c>
      <c r="C711" s="2">
        <v>2131.9702149999998</v>
      </c>
      <c r="D711" s="2">
        <f t="shared" si="660"/>
        <v>-2.2179736785508625E-2</v>
      </c>
      <c r="E711" s="2">
        <v>399.5</v>
      </c>
      <c r="F711" s="2">
        <f t="shared" si="660"/>
        <v>-2.4896294120684611E-2</v>
      </c>
      <c r="G711" s="2">
        <v>10.35</v>
      </c>
      <c r="H711" s="2">
        <f t="shared" ref="H711" si="724">(G711-G710)/G710</f>
        <v>-6.7567567567567571E-2</v>
      </c>
      <c r="I711" s="2">
        <v>1613.507568</v>
      </c>
      <c r="J711" s="2">
        <f t="shared" si="662"/>
        <v>-1.7520410876626764E-2</v>
      </c>
    </row>
    <row r="712" spans="2:10" x14ac:dyDescent="0.3">
      <c r="B712" s="29">
        <v>44627</v>
      </c>
      <c r="C712" s="2">
        <v>2053.1289059999999</v>
      </c>
      <c r="D712" s="2">
        <f t="shared" si="660"/>
        <v>-3.6980492712934042E-2</v>
      </c>
      <c r="E712" s="2">
        <v>379.54998799999998</v>
      </c>
      <c r="F712" s="2">
        <f t="shared" si="660"/>
        <v>-4.9937451814768496E-2</v>
      </c>
      <c r="G712" s="2">
        <v>9.5500000000000007</v>
      </c>
      <c r="H712" s="2">
        <f t="shared" ref="H712" si="725">(G712-G711)/G711</f>
        <v>-7.7294685990338063E-2</v>
      </c>
      <c r="I712" s="2">
        <v>1562.604736</v>
      </c>
      <c r="J712" s="2">
        <f t="shared" si="662"/>
        <v>-3.1547935076062801E-2</v>
      </c>
    </row>
    <row r="713" spans="2:10" x14ac:dyDescent="0.3">
      <c r="B713" s="29">
        <v>44628</v>
      </c>
      <c r="C713" s="2">
        <v>2049.4157709999999</v>
      </c>
      <c r="D713" s="2">
        <f t="shared" ref="D713:F776" si="726">(C713-C712)/C712</f>
        <v>-1.8085250220523494E-3</v>
      </c>
      <c r="E713" s="2">
        <v>366.39999399999999</v>
      </c>
      <c r="F713" s="2">
        <f t="shared" si="726"/>
        <v>-3.4646276948373904E-2</v>
      </c>
      <c r="G713" s="2">
        <v>9.9</v>
      </c>
      <c r="H713" s="2">
        <f t="shared" ref="H713" si="727">(G713-G712)/G712</f>
        <v>3.6649214659685826E-2</v>
      </c>
      <c r="I713" s="2">
        <v>1600.119995</v>
      </c>
      <c r="J713" s="2">
        <f t="shared" ref="J713:J776" si="728">(I713-I712)/I712</f>
        <v>2.4008156468303458E-2</v>
      </c>
    </row>
    <row r="714" spans="2:10" x14ac:dyDescent="0.3">
      <c r="B714" s="29">
        <v>44629</v>
      </c>
      <c r="C714" s="2">
        <v>2158.1435550000001</v>
      </c>
      <c r="D714" s="2">
        <f t="shared" si="726"/>
        <v>5.3053062994117148E-2</v>
      </c>
      <c r="E714" s="2">
        <v>384.70001200000002</v>
      </c>
      <c r="F714" s="2">
        <f t="shared" si="726"/>
        <v>4.9945464791683436E-2</v>
      </c>
      <c r="G714" s="2">
        <v>10.3</v>
      </c>
      <c r="H714" s="2">
        <f t="shared" ref="H714" si="729">(G714-G713)/G713</f>
        <v>4.0404040404040435E-2</v>
      </c>
      <c r="I714" s="2">
        <v>1655.0192870000001</v>
      </c>
      <c r="J714" s="2">
        <f t="shared" si="728"/>
        <v>3.4309484395887484E-2</v>
      </c>
    </row>
    <row r="715" spans="2:10" x14ac:dyDescent="0.3">
      <c r="B715" s="29">
        <v>44630</v>
      </c>
      <c r="C715" s="2">
        <v>2193.1179200000001</v>
      </c>
      <c r="D715" s="2">
        <f t="shared" si="726"/>
        <v>1.6205763939554071E-2</v>
      </c>
      <c r="E715" s="2">
        <v>402.79998799999998</v>
      </c>
      <c r="F715" s="2">
        <f t="shared" si="726"/>
        <v>4.7049585223303735E-2</v>
      </c>
      <c r="G715" s="2">
        <v>10.25</v>
      </c>
      <c r="H715" s="2">
        <f t="shared" ref="H715" si="730">(G715-G714)/G714</f>
        <v>-4.8543689320389039E-3</v>
      </c>
      <c r="I715" s="2">
        <v>1741.23938</v>
      </c>
      <c r="J715" s="2">
        <f t="shared" si="728"/>
        <v>5.2096125813910169E-2</v>
      </c>
    </row>
    <row r="716" spans="2:10" x14ac:dyDescent="0.3">
      <c r="B716" s="29">
        <v>44631</v>
      </c>
      <c r="C716" s="2">
        <v>2199.4436040000001</v>
      </c>
      <c r="D716" s="2">
        <f t="shared" si="726"/>
        <v>2.8843337343210027E-3</v>
      </c>
      <c r="E716" s="2">
        <v>394.45001200000002</v>
      </c>
      <c r="F716" s="2">
        <f t="shared" si="726"/>
        <v>-2.072983179929978E-2</v>
      </c>
      <c r="G716" s="2">
        <v>10.4</v>
      </c>
      <c r="H716" s="2">
        <f t="shared" ref="H716" si="731">(G716-G715)/G715</f>
        <v>1.4634146341463448E-2</v>
      </c>
      <c r="I716" s="2">
        <v>1732.4975589999999</v>
      </c>
      <c r="J716" s="2">
        <f t="shared" si="728"/>
        <v>-5.0204590479685065E-3</v>
      </c>
    </row>
    <row r="717" spans="2:10" x14ac:dyDescent="0.3">
      <c r="B717" s="29">
        <v>44634</v>
      </c>
      <c r="C717" s="2">
        <v>2217.5036620000001</v>
      </c>
      <c r="D717" s="2">
        <f t="shared" si="726"/>
        <v>8.2111939433933429E-3</v>
      </c>
      <c r="E717" s="2">
        <v>390</v>
      </c>
      <c r="F717" s="2">
        <f t="shared" si="726"/>
        <v>-1.1281561324936695E-2</v>
      </c>
      <c r="G717" s="2">
        <v>10.199999999999999</v>
      </c>
      <c r="H717" s="2">
        <f t="shared" ref="H717" si="732">(G717-G716)/G716</f>
        <v>-1.9230769230769332E-2</v>
      </c>
      <c r="I717" s="2">
        <v>1734.4957280000001</v>
      </c>
      <c r="J717" s="2">
        <f t="shared" si="728"/>
        <v>1.1533459251472395E-3</v>
      </c>
    </row>
    <row r="718" spans="2:10" x14ac:dyDescent="0.3">
      <c r="B718" s="29">
        <v>44635</v>
      </c>
      <c r="C718" s="2">
        <v>2166.7153320000002</v>
      </c>
      <c r="D718" s="2">
        <f t="shared" si="726"/>
        <v>-2.2903380440956338E-2</v>
      </c>
      <c r="E718" s="2">
        <v>381.14999399999999</v>
      </c>
      <c r="F718" s="2">
        <f t="shared" si="726"/>
        <v>-2.2692323076923097E-2</v>
      </c>
      <c r="G718" s="2">
        <v>10</v>
      </c>
      <c r="H718" s="2">
        <f t="shared" ref="H718" si="733">(G718-G717)/G717</f>
        <v>-1.9607843137254832E-2</v>
      </c>
      <c r="I718" s="2">
        <v>1699.827759</v>
      </c>
      <c r="J718" s="2">
        <f t="shared" si="728"/>
        <v>-1.998734758486536E-2</v>
      </c>
    </row>
    <row r="719" spans="2:10" x14ac:dyDescent="0.3">
      <c r="B719" s="29">
        <v>44636</v>
      </c>
      <c r="C719" s="2">
        <v>2203.2941890000002</v>
      </c>
      <c r="D719" s="2">
        <f t="shared" si="726"/>
        <v>1.6882170195489238E-2</v>
      </c>
      <c r="E719" s="2">
        <v>392.35000600000001</v>
      </c>
      <c r="F719" s="2">
        <f t="shared" si="726"/>
        <v>2.9384788603722279E-2</v>
      </c>
      <c r="G719" s="2">
        <v>10.3</v>
      </c>
      <c r="H719" s="2">
        <f t="shared" ref="H719" si="734">(G719-G718)/G718</f>
        <v>3.0000000000000072E-2</v>
      </c>
      <c r="I719" s="2">
        <v>1756.375366</v>
      </c>
      <c r="J719" s="2">
        <f t="shared" si="728"/>
        <v>3.3266668755466515E-2</v>
      </c>
    </row>
    <row r="720" spans="2:10" x14ac:dyDescent="0.3">
      <c r="B720" s="29">
        <v>44637</v>
      </c>
      <c r="C720" s="2">
        <v>2275.1223140000002</v>
      </c>
      <c r="D720" s="2">
        <f t="shared" si="726"/>
        <v>3.2600333336602831E-2</v>
      </c>
      <c r="E720" s="2">
        <v>399</v>
      </c>
      <c r="F720" s="2">
        <f t="shared" si="726"/>
        <v>1.694913699071026E-2</v>
      </c>
      <c r="G720" s="2">
        <v>10.25</v>
      </c>
      <c r="H720" s="2">
        <f t="shared" ref="H720" si="735">(G720-G719)/G719</f>
        <v>-4.8543689320389039E-3</v>
      </c>
      <c r="I720" s="2">
        <v>1817.9685059999999</v>
      </c>
      <c r="J720" s="2">
        <f t="shared" si="728"/>
        <v>3.5068323771969792E-2</v>
      </c>
    </row>
    <row r="721" spans="2:10" x14ac:dyDescent="0.3">
      <c r="B721" s="29">
        <v>44641</v>
      </c>
      <c r="C721" s="2">
        <v>2262.0124510000001</v>
      </c>
      <c r="D721" s="2">
        <f t="shared" si="726"/>
        <v>-5.7622673380364597E-3</v>
      </c>
      <c r="E721" s="2">
        <v>394.75</v>
      </c>
      <c r="F721" s="2">
        <f t="shared" si="726"/>
        <v>-1.0651629072681704E-2</v>
      </c>
      <c r="G721" s="2">
        <v>10.050000000000001</v>
      </c>
      <c r="H721" s="2">
        <f t="shared" ref="H721" si="736">(G721-G720)/G720</f>
        <v>-1.951219512195115E-2</v>
      </c>
      <c r="I721" s="2">
        <v>1801.283936</v>
      </c>
      <c r="J721" s="2">
        <f t="shared" si="728"/>
        <v>-9.1775902304876856E-3</v>
      </c>
    </row>
    <row r="722" spans="2:10" x14ac:dyDescent="0.3">
      <c r="B722" s="29">
        <v>44642</v>
      </c>
      <c r="C722" s="2">
        <v>2320.4560550000001</v>
      </c>
      <c r="D722" s="2">
        <f t="shared" si="726"/>
        <v>2.583699482916774E-2</v>
      </c>
      <c r="E722" s="2">
        <v>389.35000600000001</v>
      </c>
      <c r="F722" s="2">
        <f t="shared" si="726"/>
        <v>-1.3679528815706124E-2</v>
      </c>
      <c r="G722" s="2">
        <v>10.050000000000001</v>
      </c>
      <c r="H722" s="2">
        <f t="shared" ref="H722" si="737">(G722-G721)/G721</f>
        <v>0</v>
      </c>
      <c r="I722" s="2">
        <v>1829.857544</v>
      </c>
      <c r="J722" s="2">
        <f t="shared" si="728"/>
        <v>1.5862911687011191E-2</v>
      </c>
    </row>
    <row r="723" spans="2:10" x14ac:dyDescent="0.3">
      <c r="B723" s="29">
        <v>44643</v>
      </c>
      <c r="C723" s="2">
        <v>2327.835693</v>
      </c>
      <c r="D723" s="2">
        <f t="shared" si="726"/>
        <v>3.1802532886148044E-3</v>
      </c>
      <c r="E723" s="2">
        <v>383.60000600000001</v>
      </c>
      <c r="F723" s="2">
        <f t="shared" si="726"/>
        <v>-1.4768203188367229E-2</v>
      </c>
      <c r="G723" s="2">
        <v>10</v>
      </c>
      <c r="H723" s="2">
        <f t="shared" ref="H723" si="738">(G723-G722)/G722</f>
        <v>-4.9751243781095229E-3</v>
      </c>
      <c r="I723" s="2">
        <v>1809.326538</v>
      </c>
      <c r="J723" s="2">
        <f t="shared" si="728"/>
        <v>-1.1220002380688021E-2</v>
      </c>
    </row>
    <row r="724" spans="2:10" x14ac:dyDescent="0.3">
      <c r="B724" s="29">
        <v>44644</v>
      </c>
      <c r="C724" s="2">
        <v>2364.001953</v>
      </c>
      <c r="D724" s="2">
        <f t="shared" si="726"/>
        <v>1.5536431591265221E-2</v>
      </c>
      <c r="E724" s="2">
        <v>381.20001200000002</v>
      </c>
      <c r="F724" s="2">
        <f t="shared" si="726"/>
        <v>-6.2565014662695085E-3</v>
      </c>
      <c r="G724" s="2">
        <v>10.15</v>
      </c>
      <c r="H724" s="2">
        <f t="shared" ref="H724" si="739">(G724-G723)/G723</f>
        <v>1.5000000000000036E-2</v>
      </c>
      <c r="I724" s="2">
        <v>1831.1064449999999</v>
      </c>
      <c r="J724" s="2">
        <f t="shared" si="728"/>
        <v>1.2037576712976873E-2</v>
      </c>
    </row>
    <row r="725" spans="2:10" x14ac:dyDescent="0.3">
      <c r="B725" s="29">
        <v>44645</v>
      </c>
      <c r="C725" s="2">
        <v>2379.7702640000002</v>
      </c>
      <c r="D725" s="2">
        <f t="shared" si="726"/>
        <v>6.6701768075909315E-3</v>
      </c>
      <c r="E725" s="2">
        <v>384.04998799999998</v>
      </c>
      <c r="F725" s="2">
        <f t="shared" si="726"/>
        <v>7.476327151846914E-3</v>
      </c>
      <c r="G725" s="2">
        <v>10.1</v>
      </c>
      <c r="H725" s="2">
        <f t="shared" ref="H725" si="740">(G725-G724)/G724</f>
        <v>-4.9261083743843059E-3</v>
      </c>
      <c r="I725" s="2">
        <v>1865.27478</v>
      </c>
      <c r="J725" s="2">
        <f t="shared" si="728"/>
        <v>1.8659939236902238E-2</v>
      </c>
    </row>
    <row r="726" spans="2:10" x14ac:dyDescent="0.3">
      <c r="B726" s="29">
        <v>44648</v>
      </c>
      <c r="C726" s="2">
        <v>2403.6977539999998</v>
      </c>
      <c r="D726" s="2">
        <f t="shared" si="726"/>
        <v>1.0054537768608566E-2</v>
      </c>
      <c r="E726" s="2">
        <v>380.75</v>
      </c>
      <c r="F726" s="2">
        <f t="shared" si="726"/>
        <v>-8.5926001903689295E-3</v>
      </c>
      <c r="G726" s="2">
        <v>9.9499999999999993</v>
      </c>
      <c r="H726" s="2">
        <f t="shared" ref="H726" si="741">(G726-G725)/G725</f>
        <v>-1.4851485148514887E-2</v>
      </c>
      <c r="I726" s="2">
        <v>1907.9351810000001</v>
      </c>
      <c r="J726" s="2">
        <f t="shared" si="728"/>
        <v>2.2870839973507869E-2</v>
      </c>
    </row>
    <row r="727" spans="2:10" x14ac:dyDescent="0.3">
      <c r="B727" s="29">
        <v>44649</v>
      </c>
      <c r="C727" s="2">
        <v>2404.2478030000002</v>
      </c>
      <c r="D727" s="2">
        <f t="shared" si="726"/>
        <v>2.2883451094675328E-4</v>
      </c>
      <c r="E727" s="2">
        <v>387.10000600000001</v>
      </c>
      <c r="F727" s="2">
        <f t="shared" si="726"/>
        <v>1.667762573867369E-2</v>
      </c>
      <c r="G727" s="2">
        <v>9.85</v>
      </c>
      <c r="H727" s="2">
        <f t="shared" ref="H727" si="742">(G727-G726)/G726</f>
        <v>-1.0050251256281372E-2</v>
      </c>
      <c r="I727" s="2">
        <v>1915.4782709999999</v>
      </c>
      <c r="J727" s="2">
        <f t="shared" si="728"/>
        <v>3.9535357779011951E-3</v>
      </c>
    </row>
    <row r="728" spans="2:10" x14ac:dyDescent="0.3">
      <c r="B728" s="29">
        <v>44650</v>
      </c>
      <c r="C728" s="2">
        <v>2450.4526369999999</v>
      </c>
      <c r="D728" s="2">
        <f t="shared" si="726"/>
        <v>1.9217999884348719E-2</v>
      </c>
      <c r="E728" s="2">
        <v>406.45001200000002</v>
      </c>
      <c r="F728" s="2">
        <f t="shared" si="726"/>
        <v>4.9987098166048613E-2</v>
      </c>
      <c r="G728" s="2">
        <v>9.85</v>
      </c>
      <c r="H728" s="2">
        <f t="shared" ref="H728" si="743">(G728-G727)/G727</f>
        <v>0</v>
      </c>
      <c r="I728" s="2">
        <v>1993.40625</v>
      </c>
      <c r="J728" s="2">
        <f t="shared" si="728"/>
        <v>4.0683300969692936E-2</v>
      </c>
    </row>
    <row r="729" spans="2:10" x14ac:dyDescent="0.3">
      <c r="B729" s="29">
        <v>44651</v>
      </c>
      <c r="C729" s="2">
        <v>2415.4321289999998</v>
      </c>
      <c r="D729" s="2">
        <f t="shared" si="726"/>
        <v>-1.429144455649402E-2</v>
      </c>
      <c r="E729" s="2">
        <v>426.75</v>
      </c>
      <c r="F729" s="2">
        <f t="shared" si="726"/>
        <v>4.9944611638983012E-2</v>
      </c>
      <c r="G729" s="2">
        <v>9.65</v>
      </c>
      <c r="H729" s="2">
        <f t="shared" ref="H729" si="744">(G729-G728)/G728</f>
        <v>-2.0304568527918711E-2</v>
      </c>
      <c r="I729" s="2">
        <v>2012.8883060000001</v>
      </c>
      <c r="J729" s="2">
        <f t="shared" si="728"/>
        <v>9.7732491808932859E-3</v>
      </c>
    </row>
    <row r="730" spans="2:10" x14ac:dyDescent="0.3">
      <c r="B730" s="29">
        <v>44652</v>
      </c>
      <c r="C730" s="2">
        <v>2434.7758789999998</v>
      </c>
      <c r="D730" s="2">
        <f t="shared" si="726"/>
        <v>8.008401381995529E-3</v>
      </c>
      <c r="E730" s="2">
        <v>448.04998799999998</v>
      </c>
      <c r="F730" s="2">
        <f t="shared" si="726"/>
        <v>4.9912098418277644E-2</v>
      </c>
      <c r="G730" s="2">
        <v>10.1</v>
      </c>
      <c r="H730" s="2">
        <f t="shared" ref="H730" si="745">(G730-G729)/G729</f>
        <v>4.6632124352331529E-2</v>
      </c>
      <c r="I730" s="2">
        <v>2041.761475</v>
      </c>
      <c r="J730" s="2">
        <f t="shared" si="728"/>
        <v>1.4344148611691502E-2</v>
      </c>
    </row>
    <row r="731" spans="2:10" x14ac:dyDescent="0.3">
      <c r="B731" s="29">
        <v>44655</v>
      </c>
      <c r="C731" s="2">
        <v>2441.9724120000001</v>
      </c>
      <c r="D731" s="2">
        <f t="shared" si="726"/>
        <v>2.9557270802912667E-3</v>
      </c>
      <c r="E731" s="2">
        <v>470.45001200000002</v>
      </c>
      <c r="F731" s="2">
        <f t="shared" si="726"/>
        <v>4.9994475170033997E-2</v>
      </c>
      <c r="G731" s="2">
        <v>10.25</v>
      </c>
      <c r="H731" s="2">
        <f t="shared" ref="H731" si="746">(G731-G730)/G730</f>
        <v>1.4851485148514887E-2</v>
      </c>
      <c r="I731" s="2">
        <v>2063.9409179999998</v>
      </c>
      <c r="J731" s="2">
        <f t="shared" si="728"/>
        <v>1.0862896215631537E-2</v>
      </c>
    </row>
    <row r="732" spans="2:10" x14ac:dyDescent="0.3">
      <c r="B732" s="29">
        <v>44656</v>
      </c>
      <c r="C732" s="2">
        <v>2407.4562989999999</v>
      </c>
      <c r="D732" s="2">
        <f t="shared" si="726"/>
        <v>-1.4134522089760664E-2</v>
      </c>
      <c r="E732" s="2">
        <v>493.95001200000002</v>
      </c>
      <c r="F732" s="2">
        <f t="shared" si="726"/>
        <v>4.9952172176796539E-2</v>
      </c>
      <c r="G732" s="2">
        <v>10.35</v>
      </c>
      <c r="H732" s="2">
        <f t="shared" ref="H732" si="747">(G732-G731)/G731</f>
        <v>9.7560975609755751E-3</v>
      </c>
      <c r="I732" s="2">
        <v>2137.8728030000002</v>
      </c>
      <c r="J732" s="2">
        <f t="shared" si="728"/>
        <v>3.5820737093405705E-2</v>
      </c>
    </row>
    <row r="733" spans="2:10" x14ac:dyDescent="0.3">
      <c r="B733" s="29">
        <v>44657</v>
      </c>
      <c r="C733" s="2">
        <v>2401.0390630000002</v>
      </c>
      <c r="D733" s="2">
        <f t="shared" si="726"/>
        <v>-2.6655669731846608E-3</v>
      </c>
      <c r="E733" s="2">
        <v>518.59997599999997</v>
      </c>
      <c r="F733" s="2">
        <f t="shared" si="726"/>
        <v>4.9903762326459773E-2</v>
      </c>
      <c r="G733" s="2">
        <v>10.8</v>
      </c>
      <c r="H733" s="2">
        <f t="shared" ref="H733" si="748">(G733-G732)/G732</f>
        <v>4.347826086956532E-2</v>
      </c>
      <c r="I733" s="2">
        <v>2158.0041500000002</v>
      </c>
      <c r="J733" s="2">
        <f t="shared" si="728"/>
        <v>9.4165316906367896E-3</v>
      </c>
    </row>
    <row r="734" spans="2:10" x14ac:dyDescent="0.3">
      <c r="B734" s="29">
        <v>44658</v>
      </c>
      <c r="C734" s="2">
        <v>2358.6848140000002</v>
      </c>
      <c r="D734" s="2">
        <f t="shared" si="726"/>
        <v>-1.7639966651388037E-2</v>
      </c>
      <c r="E734" s="2">
        <v>543.75</v>
      </c>
      <c r="F734" s="2">
        <f t="shared" si="726"/>
        <v>4.8495999159089878E-2</v>
      </c>
      <c r="G734" s="2">
        <v>10.9</v>
      </c>
      <c r="H734" s="2">
        <f t="shared" ref="H734" si="749">(G734-G733)/G733</f>
        <v>9.2592592592592258E-3</v>
      </c>
      <c r="I734" s="2">
        <v>2097.1103520000001</v>
      </c>
      <c r="J734" s="2">
        <f t="shared" si="728"/>
        <v>-2.8217646384044281E-2</v>
      </c>
    </row>
    <row r="735" spans="2:10" x14ac:dyDescent="0.3">
      <c r="B735" s="29">
        <v>44659</v>
      </c>
      <c r="C735" s="2">
        <v>2397.9223630000001</v>
      </c>
      <c r="D735" s="2">
        <f t="shared" si="726"/>
        <v>1.6635350669621067E-2</v>
      </c>
      <c r="E735" s="2">
        <v>560.75</v>
      </c>
      <c r="F735" s="2">
        <f t="shared" si="726"/>
        <v>3.1264367816091952E-2</v>
      </c>
      <c r="G735" s="2">
        <v>11.2</v>
      </c>
      <c r="H735" s="2">
        <f t="shared" ref="H735" si="750">(G735-G734)/G734</f>
        <v>2.7522935779816415E-2</v>
      </c>
      <c r="I735" s="2">
        <v>2168.9438479999999</v>
      </c>
      <c r="J735" s="2">
        <f t="shared" si="728"/>
        <v>3.4253560348644796E-2</v>
      </c>
    </row>
    <row r="736" spans="2:10" x14ac:dyDescent="0.3">
      <c r="B736" s="29">
        <v>44662</v>
      </c>
      <c r="C736" s="2">
        <v>2392.9257809999999</v>
      </c>
      <c r="D736" s="2">
        <f t="shared" si="726"/>
        <v>-2.0837129996773862E-3</v>
      </c>
      <c r="E736" s="2">
        <v>532.75</v>
      </c>
      <c r="F736" s="2">
        <f t="shared" si="726"/>
        <v>-4.9933125278644672E-2</v>
      </c>
      <c r="G736" s="2">
        <v>10.85</v>
      </c>
      <c r="H736" s="2">
        <f t="shared" ref="H736" si="751">(G736-G735)/G735</f>
        <v>-3.1249999999999969E-2</v>
      </c>
      <c r="I736" s="2">
        <v>2178.1850589999999</v>
      </c>
      <c r="J736" s="2">
        <f t="shared" si="728"/>
        <v>4.2606962870529886E-3</v>
      </c>
    </row>
    <row r="737" spans="2:10" x14ac:dyDescent="0.3">
      <c r="B737" s="29">
        <v>44663</v>
      </c>
      <c r="C737" s="2">
        <v>2347.866943</v>
      </c>
      <c r="D737" s="2">
        <f t="shared" si="726"/>
        <v>-1.8830019032671338E-2</v>
      </c>
      <c r="E737" s="2">
        <v>506.14999399999999</v>
      </c>
      <c r="F737" s="2">
        <f t="shared" si="726"/>
        <v>-4.9929621773815124E-2</v>
      </c>
      <c r="G737" s="2">
        <v>10.6</v>
      </c>
      <c r="H737" s="2">
        <f t="shared" ref="H737" si="752">(G737-G736)/G736</f>
        <v>-2.3041474654377881E-2</v>
      </c>
      <c r="I737" s="2">
        <v>2194.9196780000002</v>
      </c>
      <c r="J737" s="2">
        <f t="shared" si="728"/>
        <v>7.6828270081345249E-3</v>
      </c>
    </row>
    <row r="738" spans="2:10" x14ac:dyDescent="0.3">
      <c r="B738" s="29">
        <v>44664</v>
      </c>
      <c r="C738" s="2">
        <v>2339.2495119999999</v>
      </c>
      <c r="D738" s="2">
        <f t="shared" si="726"/>
        <v>-3.6703234081012929E-3</v>
      </c>
      <c r="E738" s="2">
        <v>492.29998799999998</v>
      </c>
      <c r="F738" s="2">
        <f t="shared" si="726"/>
        <v>-2.7363441991861425E-2</v>
      </c>
      <c r="G738" s="2">
        <v>10.4</v>
      </c>
      <c r="H738" s="2">
        <f t="shared" ref="H738" si="753">(G738-G737)/G737</f>
        <v>-1.886792452830182E-2</v>
      </c>
      <c r="I738" s="2">
        <v>2197.4174800000001</v>
      </c>
      <c r="J738" s="2">
        <f t="shared" si="728"/>
        <v>1.137992440013044E-3</v>
      </c>
    </row>
    <row r="739" spans="2:10" x14ac:dyDescent="0.3">
      <c r="B739" s="29">
        <v>44669</v>
      </c>
      <c r="C739" s="2">
        <v>2332.0986330000001</v>
      </c>
      <c r="D739" s="2">
        <f t="shared" si="726"/>
        <v>-3.0569116134541723E-3</v>
      </c>
      <c r="E739" s="2">
        <v>467.70001200000002</v>
      </c>
      <c r="F739" s="2">
        <f t="shared" si="726"/>
        <v>-4.9969483241181736E-2</v>
      </c>
      <c r="G739" s="2">
        <v>10.1</v>
      </c>
      <c r="H739" s="2">
        <f t="shared" ref="H739" si="754">(G739-G738)/G738</f>
        <v>-2.8846153846153914E-2</v>
      </c>
      <c r="I739" s="2">
        <v>2231.7858890000002</v>
      </c>
      <c r="J739" s="2">
        <f t="shared" si="728"/>
        <v>1.5640363887521345E-2</v>
      </c>
    </row>
    <row r="740" spans="2:10" x14ac:dyDescent="0.3">
      <c r="B740" s="29">
        <v>44670</v>
      </c>
      <c r="C740" s="2">
        <v>2420.9785160000001</v>
      </c>
      <c r="D740" s="2">
        <f t="shared" si="726"/>
        <v>3.8111545430505836E-2</v>
      </c>
      <c r="E740" s="2">
        <v>454.45001200000002</v>
      </c>
      <c r="F740" s="2">
        <f t="shared" si="726"/>
        <v>-2.8330125422361546E-2</v>
      </c>
      <c r="G740" s="2">
        <v>9.9</v>
      </c>
      <c r="H740" s="2">
        <f t="shared" ref="H740" si="755">(G740-G739)/G739</f>
        <v>-1.9801980198019733E-2</v>
      </c>
      <c r="I740" s="2">
        <v>2166.2963869999999</v>
      </c>
      <c r="J740" s="2">
        <f t="shared" si="728"/>
        <v>-2.9343989637529405E-2</v>
      </c>
    </row>
    <row r="741" spans="2:10" x14ac:dyDescent="0.3">
      <c r="B741" s="29">
        <v>44671</v>
      </c>
      <c r="C741" s="2">
        <v>2492.1647950000001</v>
      </c>
      <c r="D741" s="2">
        <f t="shared" si="726"/>
        <v>2.9403928423791106E-2</v>
      </c>
      <c r="E741" s="2">
        <v>475.64999399999999</v>
      </c>
      <c r="F741" s="2">
        <f t="shared" si="726"/>
        <v>4.6649755617125997E-2</v>
      </c>
      <c r="G741" s="2">
        <v>10</v>
      </c>
      <c r="H741" s="2">
        <f t="shared" ref="H741" si="756">(G741-G740)/G740</f>
        <v>1.0101010101010065E-2</v>
      </c>
      <c r="I741" s="2">
        <v>2181.931885</v>
      </c>
      <c r="J741" s="2">
        <f t="shared" si="728"/>
        <v>7.2176171708678103E-3</v>
      </c>
    </row>
    <row r="742" spans="2:10" x14ac:dyDescent="0.3">
      <c r="B742" s="29">
        <v>44672</v>
      </c>
      <c r="C742" s="2">
        <v>2550.5166020000001</v>
      </c>
      <c r="D742" s="2">
        <f t="shared" si="726"/>
        <v>2.3414104523533326E-2</v>
      </c>
      <c r="E742" s="2">
        <v>499.39999399999999</v>
      </c>
      <c r="F742" s="2">
        <f t="shared" si="726"/>
        <v>4.9931673078082703E-2</v>
      </c>
      <c r="G742" s="2">
        <v>10</v>
      </c>
      <c r="H742" s="2">
        <f t="shared" ref="H742" si="757">(G742-G741)/G741</f>
        <v>0</v>
      </c>
      <c r="I742" s="2">
        <v>2284.2373050000001</v>
      </c>
      <c r="J742" s="2">
        <f t="shared" si="728"/>
        <v>4.6887540671325834E-2</v>
      </c>
    </row>
    <row r="743" spans="2:10" x14ac:dyDescent="0.3">
      <c r="B743" s="29">
        <v>44673</v>
      </c>
      <c r="C743" s="2">
        <v>2529.15625</v>
      </c>
      <c r="D743" s="2">
        <f t="shared" si="726"/>
        <v>-8.3749119622473049E-3</v>
      </c>
      <c r="E743" s="2">
        <v>505.04998799999998</v>
      </c>
      <c r="F743" s="2">
        <f t="shared" si="726"/>
        <v>1.1313564413058428E-2</v>
      </c>
      <c r="G743" s="2">
        <v>9.9499999999999993</v>
      </c>
      <c r="H743" s="2">
        <f t="shared" ref="H743" si="758">(G743-G742)/G742</f>
        <v>-5.0000000000000712E-3</v>
      </c>
      <c r="I743" s="2">
        <v>2271.1992190000001</v>
      </c>
      <c r="J743" s="2">
        <f t="shared" si="728"/>
        <v>-5.7078509187555799E-3</v>
      </c>
    </row>
    <row r="744" spans="2:10" x14ac:dyDescent="0.3">
      <c r="B744" s="29">
        <v>44676</v>
      </c>
      <c r="C744" s="2">
        <v>2470.6669919999999</v>
      </c>
      <c r="D744" s="2">
        <f t="shared" si="726"/>
        <v>-2.3125996268518429E-2</v>
      </c>
      <c r="E744" s="2">
        <v>479.79998799999998</v>
      </c>
      <c r="F744" s="2">
        <f t="shared" si="726"/>
        <v>-4.9995051182933598E-2</v>
      </c>
      <c r="G744" s="2">
        <v>9.8000000000000007</v>
      </c>
      <c r="H744" s="2">
        <f t="shared" ref="H744" si="759">(G744-G743)/G743</f>
        <v>-1.5075376884421969E-2</v>
      </c>
      <c r="I744" s="2">
        <v>2282.0891109999998</v>
      </c>
      <c r="J744" s="2">
        <f t="shared" si="728"/>
        <v>4.7947762172947852E-3</v>
      </c>
    </row>
    <row r="745" spans="2:10" x14ac:dyDescent="0.3">
      <c r="B745" s="29">
        <v>44677</v>
      </c>
      <c r="C745" s="2">
        <v>2544.6035160000001</v>
      </c>
      <c r="D745" s="2">
        <f t="shared" si="726"/>
        <v>2.9925734321705866E-2</v>
      </c>
      <c r="E745" s="2">
        <v>503.75</v>
      </c>
      <c r="F745" s="2">
        <f t="shared" si="726"/>
        <v>4.9916658188828497E-2</v>
      </c>
      <c r="G745" s="2">
        <v>10</v>
      </c>
      <c r="H745" s="2">
        <f t="shared" ref="H745" si="760">(G745-G744)/G744</f>
        <v>2.0408163265306048E-2</v>
      </c>
      <c r="I745" s="2">
        <v>2393.0866700000001</v>
      </c>
      <c r="J745" s="2">
        <f t="shared" si="728"/>
        <v>4.8638573517999828E-2</v>
      </c>
    </row>
    <row r="746" spans="2:10" x14ac:dyDescent="0.3">
      <c r="B746" s="29">
        <v>44678</v>
      </c>
      <c r="C746" s="2">
        <v>2547.078857</v>
      </c>
      <c r="D746" s="2">
        <f t="shared" si="726"/>
        <v>9.7278062552195413E-4</v>
      </c>
      <c r="E746" s="2">
        <v>489.14999399999999</v>
      </c>
      <c r="F746" s="2">
        <f t="shared" si="726"/>
        <v>-2.8982642183622846E-2</v>
      </c>
      <c r="G746" s="2">
        <v>9.6</v>
      </c>
      <c r="H746" s="2">
        <f t="shared" ref="H746" si="761">(G746-G745)/G745</f>
        <v>-4.0000000000000036E-2</v>
      </c>
      <c r="I746" s="2">
        <v>2331.9433589999999</v>
      </c>
      <c r="J746" s="2">
        <f t="shared" si="728"/>
        <v>-2.5549977677992022E-2</v>
      </c>
    </row>
    <row r="747" spans="2:10" x14ac:dyDescent="0.3">
      <c r="B747" s="29">
        <v>44679</v>
      </c>
      <c r="C747" s="2">
        <v>2585.1245119999999</v>
      </c>
      <c r="D747" s="2">
        <f t="shared" si="726"/>
        <v>1.4936975702751043E-2</v>
      </c>
      <c r="E747" s="2">
        <v>474.54998799999998</v>
      </c>
      <c r="F747" s="2">
        <f t="shared" si="726"/>
        <v>-2.9847707613382915E-2</v>
      </c>
      <c r="G747" s="2">
        <v>9.5500000000000007</v>
      </c>
      <c r="H747" s="2">
        <f t="shared" ref="H747" si="762">(G747-G746)/G746</f>
        <v>-5.2083333333332229E-3</v>
      </c>
      <c r="I747" s="2">
        <v>2376.3520509999998</v>
      </c>
      <c r="J747" s="2">
        <f t="shared" si="728"/>
        <v>1.9043640930903064E-2</v>
      </c>
    </row>
    <row r="748" spans="2:10" x14ac:dyDescent="0.3">
      <c r="B748" s="29">
        <v>44680</v>
      </c>
      <c r="C748" s="2">
        <v>2557.9882809999999</v>
      </c>
      <c r="D748" s="2">
        <f t="shared" si="726"/>
        <v>-1.0497069241359604E-2</v>
      </c>
      <c r="E748" s="2">
        <v>470.29998799999998</v>
      </c>
      <c r="F748" s="2">
        <f t="shared" si="726"/>
        <v>-8.9558531397539512E-3</v>
      </c>
      <c r="G748" s="2">
        <v>9.5</v>
      </c>
      <c r="H748" s="2">
        <f t="shared" ref="H748" si="763">(G748-G747)/G747</f>
        <v>-5.2356020942409117E-3</v>
      </c>
      <c r="I748" s="2">
        <v>2329.844971</v>
      </c>
      <c r="J748" s="2">
        <f t="shared" si="728"/>
        <v>-1.9570787072744157E-2</v>
      </c>
    </row>
    <row r="749" spans="2:10" x14ac:dyDescent="0.3">
      <c r="B749" s="29">
        <v>44683</v>
      </c>
      <c r="C749" s="2">
        <v>2549.0039059999999</v>
      </c>
      <c r="D749" s="2">
        <f t="shared" si="726"/>
        <v>-3.5122815326142616E-3</v>
      </c>
      <c r="E749" s="2">
        <v>458.79998799999998</v>
      </c>
      <c r="F749" s="2">
        <f t="shared" si="726"/>
        <v>-2.4452477766169965E-2</v>
      </c>
      <c r="G749" s="2">
        <v>9.3000000000000007</v>
      </c>
      <c r="H749" s="2">
        <f t="shared" ref="H749" si="764">(G749-G748)/G748</f>
        <v>-2.1052631578947295E-2</v>
      </c>
      <c r="I749" s="2">
        <v>2337.338135</v>
      </c>
      <c r="J749" s="2">
        <f t="shared" si="728"/>
        <v>3.2161642054594794E-3</v>
      </c>
    </row>
    <row r="750" spans="2:10" x14ac:dyDescent="0.3">
      <c r="B750" s="29">
        <v>44685</v>
      </c>
      <c r="C750" s="2">
        <v>2469.4291990000002</v>
      </c>
      <c r="D750" s="2">
        <f t="shared" si="726"/>
        <v>-3.1217961970435585E-2</v>
      </c>
      <c r="E750" s="2">
        <v>444.89999399999999</v>
      </c>
      <c r="F750" s="2">
        <f t="shared" si="726"/>
        <v>-3.0296413172530408E-2</v>
      </c>
      <c r="G750" s="2">
        <v>9.1</v>
      </c>
      <c r="H750" s="2">
        <f t="shared" ref="H750" si="765">(G750-G749)/G749</f>
        <v>-2.1505376344086134E-2</v>
      </c>
      <c r="I750" s="2">
        <v>2251.7172850000002</v>
      </c>
      <c r="J750" s="2">
        <f t="shared" si="728"/>
        <v>-3.6631777284547577E-2</v>
      </c>
    </row>
    <row r="751" spans="2:10" x14ac:dyDescent="0.3">
      <c r="B751" s="29">
        <v>44686</v>
      </c>
      <c r="C751" s="2">
        <v>2421.070068</v>
      </c>
      <c r="D751" s="2">
        <f t="shared" si="726"/>
        <v>-1.9583121078985896E-2</v>
      </c>
      <c r="E751" s="2">
        <v>450.54998799999998</v>
      </c>
      <c r="F751" s="2">
        <f t="shared" si="726"/>
        <v>1.2699469714984965E-2</v>
      </c>
      <c r="G751" s="2">
        <v>9.0500000000000007</v>
      </c>
      <c r="H751" s="2">
        <f t="shared" ref="H751" si="766">(G751-G750)/G750</f>
        <v>-5.4945054945053778E-3</v>
      </c>
      <c r="I751" s="2">
        <v>2253.3159179999998</v>
      </c>
      <c r="J751" s="2">
        <f t="shared" si="728"/>
        <v>7.0996168597587002E-4</v>
      </c>
    </row>
    <row r="752" spans="2:10" x14ac:dyDescent="0.3">
      <c r="B752" s="29">
        <v>44687</v>
      </c>
      <c r="C752" s="2">
        <v>2402.5058589999999</v>
      </c>
      <c r="D752" s="2">
        <f t="shared" si="726"/>
        <v>-7.6677702332405683E-3</v>
      </c>
      <c r="E752" s="2">
        <v>438.29998799999998</v>
      </c>
      <c r="F752" s="2">
        <f t="shared" si="726"/>
        <v>-2.7188991957092228E-2</v>
      </c>
      <c r="G752" s="2">
        <v>9.0500000000000007</v>
      </c>
      <c r="H752" s="2">
        <f t="shared" ref="H752" si="767">(G752-G751)/G751</f>
        <v>0</v>
      </c>
      <c r="I752" s="2">
        <v>2245.6228030000002</v>
      </c>
      <c r="J752" s="2">
        <f t="shared" si="728"/>
        <v>-3.414130676726343E-3</v>
      </c>
    </row>
    <row r="753" spans="2:10" x14ac:dyDescent="0.3">
      <c r="B753" s="29">
        <v>44690</v>
      </c>
      <c r="C753" s="2">
        <v>2308.6755370000001</v>
      </c>
      <c r="D753" s="2">
        <f t="shared" si="726"/>
        <v>-3.9055189667281394E-2</v>
      </c>
      <c r="E753" s="2">
        <v>425.54998799999998</v>
      </c>
      <c r="F753" s="2">
        <f t="shared" si="726"/>
        <v>-2.9089665409710211E-2</v>
      </c>
      <c r="G753" s="2">
        <v>8.9499999999999993</v>
      </c>
      <c r="H753" s="2">
        <f t="shared" ref="H753" si="768">(G753-G752)/G752</f>
        <v>-1.1049723756906233E-2</v>
      </c>
      <c r="I753" s="2">
        <v>2195.6191410000001</v>
      </c>
      <c r="J753" s="2">
        <f t="shared" si="728"/>
        <v>-2.226716879308429E-2</v>
      </c>
    </row>
    <row r="754" spans="2:10" x14ac:dyDescent="0.3">
      <c r="B754" s="29">
        <v>44691</v>
      </c>
      <c r="C754" s="2">
        <v>2268.6589359999998</v>
      </c>
      <c r="D754" s="2">
        <f t="shared" si="726"/>
        <v>-1.7333142036927238E-2</v>
      </c>
      <c r="E754" s="2">
        <v>417.39999399999999</v>
      </c>
      <c r="F754" s="2">
        <f t="shared" si="726"/>
        <v>-1.9151672493996151E-2</v>
      </c>
      <c r="G754" s="2">
        <v>8.6999999999999993</v>
      </c>
      <c r="H754" s="2">
        <f t="shared" ref="H754" si="769">(G754-G753)/G753</f>
        <v>-2.793296089385475E-2</v>
      </c>
      <c r="I754" s="2">
        <v>2107.5505370000001</v>
      </c>
      <c r="J754" s="2">
        <f t="shared" si="728"/>
        <v>-4.0111056765468438E-2</v>
      </c>
    </row>
    <row r="755" spans="2:10" x14ac:dyDescent="0.3">
      <c r="B755" s="29">
        <v>44692</v>
      </c>
      <c r="C755" s="2">
        <v>2245.4191890000002</v>
      </c>
      <c r="D755" s="2">
        <f t="shared" si="726"/>
        <v>-1.0243825826448347E-2</v>
      </c>
      <c r="E755" s="2">
        <v>401.14999399999999</v>
      </c>
      <c r="F755" s="2">
        <f t="shared" si="726"/>
        <v>-3.8931481153782671E-2</v>
      </c>
      <c r="G755" s="2">
        <v>8.65</v>
      </c>
      <c r="H755" s="2">
        <f t="shared" ref="H755" si="770">(G755-G754)/G754</f>
        <v>-5.7471264367814868E-3</v>
      </c>
      <c r="I755" s="2">
        <v>2117.3415530000002</v>
      </c>
      <c r="J755" s="2">
        <f t="shared" si="728"/>
        <v>4.6456850396276528E-3</v>
      </c>
    </row>
    <row r="756" spans="2:10" x14ac:dyDescent="0.3">
      <c r="B756" s="29">
        <v>44693</v>
      </c>
      <c r="C756" s="2">
        <v>2199.6728520000001</v>
      </c>
      <c r="D756" s="2">
        <f t="shared" si="726"/>
        <v>-2.0373183423436057E-2</v>
      </c>
      <c r="E756" s="2">
        <v>392</v>
      </c>
      <c r="F756" s="2">
        <f t="shared" si="726"/>
        <v>-2.2809408293297875E-2</v>
      </c>
      <c r="G756" s="2">
        <v>8.15</v>
      </c>
      <c r="H756" s="2">
        <f t="shared" ref="H756" si="771">(G756-G755)/G755</f>
        <v>-5.7803468208092484E-2</v>
      </c>
      <c r="I756" s="2">
        <v>2043.3100589999999</v>
      </c>
      <c r="J756" s="2">
        <f t="shared" si="728"/>
        <v>-3.496436080192504E-2</v>
      </c>
    </row>
    <row r="757" spans="2:10" x14ac:dyDescent="0.3">
      <c r="B757" s="29">
        <v>44694</v>
      </c>
      <c r="C757" s="2">
        <v>2224.608643</v>
      </c>
      <c r="D757" s="2">
        <f t="shared" si="726"/>
        <v>1.1336136179217563E-2</v>
      </c>
      <c r="E757" s="2">
        <v>403.29998799999998</v>
      </c>
      <c r="F757" s="2">
        <f t="shared" si="726"/>
        <v>2.882649999999996E-2</v>
      </c>
      <c r="G757" s="2">
        <v>8.35</v>
      </c>
      <c r="H757" s="2">
        <f t="shared" ref="H757" si="772">(G757-G756)/G756</f>
        <v>2.4539877300613407E-2</v>
      </c>
      <c r="I757" s="2">
        <v>2052.2517090000001</v>
      </c>
      <c r="J757" s="2">
        <f t="shared" si="728"/>
        <v>4.3760612642294097E-3</v>
      </c>
    </row>
    <row r="758" spans="2:10" x14ac:dyDescent="0.3">
      <c r="B758" s="29">
        <v>44697</v>
      </c>
      <c r="C758" s="2">
        <v>2225.1586910000001</v>
      </c>
      <c r="D758" s="2">
        <f t="shared" si="726"/>
        <v>2.4725607433507608E-4</v>
      </c>
      <c r="E758" s="2">
        <v>407.35000600000001</v>
      </c>
      <c r="F758" s="2">
        <f t="shared" si="726"/>
        <v>1.0042197174575723E-2</v>
      </c>
      <c r="G758" s="2">
        <v>9.4</v>
      </c>
      <c r="H758" s="2">
        <f t="shared" ref="H758" si="773">(G758-G757)/G757</f>
        <v>0.12574850299401208</v>
      </c>
      <c r="I758" s="2">
        <v>2103.953857</v>
      </c>
      <c r="J758" s="2">
        <f t="shared" si="728"/>
        <v>2.5192888266709124E-2</v>
      </c>
    </row>
    <row r="759" spans="2:10" x14ac:dyDescent="0.3">
      <c r="B759" s="29">
        <v>44698</v>
      </c>
      <c r="C759" s="2">
        <v>2318.6223140000002</v>
      </c>
      <c r="D759" s="2">
        <f t="shared" si="726"/>
        <v>4.2003126958103362E-2</v>
      </c>
      <c r="E759" s="2">
        <v>427.70001200000002</v>
      </c>
      <c r="F759" s="2">
        <f t="shared" si="726"/>
        <v>4.9957053394519911E-2</v>
      </c>
      <c r="G759" s="2">
        <v>9.35</v>
      </c>
      <c r="H759" s="2">
        <f t="shared" ref="H759" si="774">(G759-G758)/G758</f>
        <v>-5.3191489361702881E-3</v>
      </c>
      <c r="I759" s="2">
        <v>2182.8310550000001</v>
      </c>
      <c r="J759" s="2">
        <f t="shared" si="728"/>
        <v>3.7489984743520034E-2</v>
      </c>
    </row>
    <row r="760" spans="2:10" x14ac:dyDescent="0.3">
      <c r="B760" s="29">
        <v>44699</v>
      </c>
      <c r="C760" s="2">
        <v>2327.0566410000001</v>
      </c>
      <c r="D760" s="2">
        <f t="shared" si="726"/>
        <v>3.6376459197657572E-3</v>
      </c>
      <c r="E760" s="2">
        <v>448.60000600000001</v>
      </c>
      <c r="F760" s="2">
        <f t="shared" si="726"/>
        <v>4.8866012189871043E-2</v>
      </c>
      <c r="G760" s="2">
        <v>9.1999999999999993</v>
      </c>
      <c r="H760" s="2">
        <f t="shared" ref="H760" si="775">(G760-G759)/G759</f>
        <v>-1.6042780748663141E-2</v>
      </c>
      <c r="I760" s="2">
        <v>2179.0847170000002</v>
      </c>
      <c r="J760" s="2">
        <f t="shared" si="728"/>
        <v>-1.7162748309900342E-3</v>
      </c>
    </row>
    <row r="761" spans="2:10" x14ac:dyDescent="0.3">
      <c r="B761" s="29">
        <v>44700</v>
      </c>
      <c r="C761" s="2">
        <v>2273.4260250000002</v>
      </c>
      <c r="D761" s="2">
        <f t="shared" si="726"/>
        <v>-2.3046545174316587E-2</v>
      </c>
      <c r="E761" s="2">
        <v>430.75</v>
      </c>
      <c r="F761" s="2">
        <f t="shared" si="726"/>
        <v>-3.9790472049168912E-2</v>
      </c>
      <c r="G761" s="2">
        <v>8.9</v>
      </c>
      <c r="H761" s="2">
        <f t="shared" ref="H761" si="776">(G761-G760)/G760</f>
        <v>-3.2608695652173801E-2</v>
      </c>
      <c r="I761" s="2">
        <v>2112.795654</v>
      </c>
      <c r="J761" s="2">
        <f t="shared" si="728"/>
        <v>-3.0420599292377195E-2</v>
      </c>
    </row>
    <row r="762" spans="2:10" x14ac:dyDescent="0.3">
      <c r="B762" s="29">
        <v>44701</v>
      </c>
      <c r="C762" s="2">
        <v>2405.9895019999999</v>
      </c>
      <c r="D762" s="2">
        <f t="shared" si="726"/>
        <v>5.8310002411448458E-2</v>
      </c>
      <c r="E762" s="2">
        <v>439.39999399999999</v>
      </c>
      <c r="F762" s="2">
        <f t="shared" si="726"/>
        <v>2.0081239698200797E-2</v>
      </c>
      <c r="G762" s="2">
        <v>9.1</v>
      </c>
      <c r="H762" s="2">
        <f t="shared" ref="H762" si="777">(G762-G761)/G761</f>
        <v>2.247191011235947E-2</v>
      </c>
      <c r="I762" s="2">
        <v>2217.4990229999999</v>
      </c>
      <c r="J762" s="2">
        <f t="shared" si="728"/>
        <v>4.9556789271964226E-2</v>
      </c>
    </row>
    <row r="763" spans="2:10" x14ac:dyDescent="0.3">
      <c r="B763" s="29">
        <v>44704</v>
      </c>
      <c r="C763" s="2">
        <v>2389.900635</v>
      </c>
      <c r="D763" s="2">
        <f t="shared" si="726"/>
        <v>-6.6870063176193931E-3</v>
      </c>
      <c r="E763" s="2">
        <v>430.54998799999998</v>
      </c>
      <c r="F763" s="2">
        <f t="shared" si="726"/>
        <v>-2.0141115432058945E-2</v>
      </c>
      <c r="G763" s="2">
        <v>9.0500000000000007</v>
      </c>
      <c r="H763" s="2">
        <f t="shared" ref="H763" si="778">(G763-G762)/G762</f>
        <v>-5.4945054945053778E-3</v>
      </c>
      <c r="I763" s="2">
        <v>2168.6440429999998</v>
      </c>
      <c r="J763" s="2">
        <f t="shared" si="728"/>
        <v>-2.2031567767685133E-2</v>
      </c>
    </row>
    <row r="764" spans="2:10" x14ac:dyDescent="0.3">
      <c r="B764" s="29">
        <v>44705</v>
      </c>
      <c r="C764" s="2">
        <v>2398.1054690000001</v>
      </c>
      <c r="D764" s="2">
        <f t="shared" si="726"/>
        <v>3.4331276705987898E-3</v>
      </c>
      <c r="E764" s="2">
        <v>419.75</v>
      </c>
      <c r="F764" s="2">
        <f t="shared" si="726"/>
        <v>-2.5084167462571118E-2</v>
      </c>
      <c r="G764" s="2">
        <v>9</v>
      </c>
      <c r="H764" s="2">
        <f t="shared" ref="H764" si="779">(G764-G763)/G763</f>
        <v>-5.5248618784531165E-3</v>
      </c>
      <c r="I764" s="2">
        <v>2158.2036130000001</v>
      </c>
      <c r="J764" s="2">
        <f t="shared" si="728"/>
        <v>-4.8142663309359212E-3</v>
      </c>
    </row>
    <row r="765" spans="2:10" x14ac:dyDescent="0.3">
      <c r="B765" s="29">
        <v>44706</v>
      </c>
      <c r="C765" s="2">
        <v>2394.5759280000002</v>
      </c>
      <c r="D765" s="2">
        <f t="shared" si="726"/>
        <v>-1.4718039075536093E-3</v>
      </c>
      <c r="E765" s="2">
        <v>402.10000600000001</v>
      </c>
      <c r="F765" s="2">
        <f t="shared" si="726"/>
        <v>-4.2048824300178658E-2</v>
      </c>
      <c r="G765" s="2">
        <v>8.75</v>
      </c>
      <c r="H765" s="2">
        <f t="shared" ref="H765" si="780">(G765-G764)/G764</f>
        <v>-2.7777777777777776E-2</v>
      </c>
      <c r="I765" s="2">
        <v>2072.233154</v>
      </c>
      <c r="J765" s="2">
        <f t="shared" si="728"/>
        <v>-3.9834267018252885E-2</v>
      </c>
    </row>
    <row r="766" spans="2:10" x14ac:dyDescent="0.3">
      <c r="B766" s="29">
        <v>44707</v>
      </c>
      <c r="C766" s="2">
        <v>2371.7485350000002</v>
      </c>
      <c r="D766" s="2">
        <f t="shared" si="726"/>
        <v>-9.5329585222490507E-3</v>
      </c>
      <c r="E766" s="2">
        <v>419.04998799999998</v>
      </c>
      <c r="F766" s="2">
        <f t="shared" si="726"/>
        <v>4.2153647717180033E-2</v>
      </c>
      <c r="G766" s="2">
        <v>8.6</v>
      </c>
      <c r="H766" s="2">
        <f t="shared" ref="H766" si="781">(G766-G765)/G765</f>
        <v>-1.7142857142857182E-2</v>
      </c>
      <c r="I766" s="2">
        <v>2044.509033</v>
      </c>
      <c r="J766" s="2">
        <f t="shared" si="728"/>
        <v>-1.3378861807362034E-2</v>
      </c>
    </row>
    <row r="767" spans="2:10" x14ac:dyDescent="0.3">
      <c r="B767" s="29">
        <v>44708</v>
      </c>
      <c r="C767" s="2">
        <v>2360.7473140000002</v>
      </c>
      <c r="D767" s="2">
        <f t="shared" si="726"/>
        <v>-4.6384432572232981E-3</v>
      </c>
      <c r="E767" s="2">
        <v>424.64999399999999</v>
      </c>
      <c r="F767" s="2">
        <f t="shared" si="726"/>
        <v>1.3363575135098222E-2</v>
      </c>
      <c r="G767" s="2">
        <v>8.9</v>
      </c>
      <c r="H767" s="2">
        <f t="shared" ref="H767" si="782">(G767-G766)/G766</f>
        <v>3.4883720930232641E-2</v>
      </c>
      <c r="I767" s="2">
        <v>2078.2277829999998</v>
      </c>
      <c r="J767" s="2">
        <f t="shared" si="728"/>
        <v>1.6492345817872341E-2</v>
      </c>
    </row>
    <row r="768" spans="2:10" x14ac:dyDescent="0.3">
      <c r="B768" s="29">
        <v>44711</v>
      </c>
      <c r="C768" s="2">
        <v>2442.9807129999999</v>
      </c>
      <c r="D768" s="2">
        <f t="shared" si="726"/>
        <v>3.4833630229007956E-2</v>
      </c>
      <c r="E768" s="2">
        <v>433.54998799999998</v>
      </c>
      <c r="F768" s="2">
        <f t="shared" si="726"/>
        <v>2.095842252619929E-2</v>
      </c>
      <c r="G768" s="2">
        <v>9.3000000000000007</v>
      </c>
      <c r="H768" s="2">
        <f t="shared" ref="H768" si="783">(G768-G767)/G767</f>
        <v>4.4943820224719142E-2</v>
      </c>
      <c r="I768" s="2">
        <v>2163.648682</v>
      </c>
      <c r="J768" s="2">
        <f t="shared" si="728"/>
        <v>4.1102760582236039E-2</v>
      </c>
    </row>
    <row r="769" spans="2:10" x14ac:dyDescent="0.3">
      <c r="B769" s="29">
        <v>44712</v>
      </c>
      <c r="C769" s="2">
        <v>2413.506836</v>
      </c>
      <c r="D769" s="2">
        <f t="shared" si="726"/>
        <v>-1.2064719481066121E-2</v>
      </c>
      <c r="E769" s="2">
        <v>428.29998799999998</v>
      </c>
      <c r="F769" s="2">
        <f t="shared" si="726"/>
        <v>-1.2109330285577128E-2</v>
      </c>
      <c r="G769" s="2">
        <v>9.6</v>
      </c>
      <c r="H769" s="2">
        <f t="shared" ref="H769" si="784">(G769-G768)/G768</f>
        <v>3.2258064516128913E-2</v>
      </c>
      <c r="I769" s="2">
        <v>2165.546875</v>
      </c>
      <c r="J769" s="2">
        <f t="shared" si="728"/>
        <v>8.77311097587881E-4</v>
      </c>
    </row>
    <row r="770" spans="2:10" x14ac:dyDescent="0.3">
      <c r="B770" s="29">
        <v>44713</v>
      </c>
      <c r="C770" s="2">
        <v>2414.2863769999999</v>
      </c>
      <c r="D770" s="2">
        <f t="shared" si="726"/>
        <v>3.2299100560736138E-4</v>
      </c>
      <c r="E770" s="2">
        <v>449.70001200000002</v>
      </c>
      <c r="F770" s="2">
        <f t="shared" si="726"/>
        <v>4.9965035254682356E-2</v>
      </c>
      <c r="G770" s="2">
        <v>9.35</v>
      </c>
      <c r="H770" s="2">
        <f t="shared" ref="H770" si="785">(G770-G769)/G769</f>
        <v>-2.6041666666666668E-2</v>
      </c>
      <c r="I770" s="2">
        <v>2148.9121089999999</v>
      </c>
      <c r="J770" s="2">
        <f t="shared" si="728"/>
        <v>-7.6815543417872801E-3</v>
      </c>
    </row>
    <row r="771" spans="2:10" x14ac:dyDescent="0.3">
      <c r="B771" s="29">
        <v>44714</v>
      </c>
      <c r="C771" s="2">
        <v>2497.5280760000001</v>
      </c>
      <c r="D771" s="2">
        <f t="shared" si="726"/>
        <v>3.4478800772357654E-2</v>
      </c>
      <c r="E771" s="2">
        <v>472.04998799999998</v>
      </c>
      <c r="F771" s="2">
        <f t="shared" si="726"/>
        <v>4.9699745171454361E-2</v>
      </c>
      <c r="G771" s="2">
        <v>9.5500000000000007</v>
      </c>
      <c r="H771" s="2">
        <f t="shared" ref="H771" si="786">(G771-G770)/G770</f>
        <v>2.1390374331550915E-2</v>
      </c>
      <c r="I771" s="2">
        <v>2207.3583979999999</v>
      </c>
      <c r="J771" s="2">
        <f t="shared" si="728"/>
        <v>2.7198082581049842E-2</v>
      </c>
    </row>
    <row r="772" spans="2:10" x14ac:dyDescent="0.3">
      <c r="B772" s="29">
        <v>44715</v>
      </c>
      <c r="C772" s="2">
        <v>2548.133057</v>
      </c>
      <c r="D772" s="2">
        <f t="shared" si="726"/>
        <v>2.0262026876209559E-2</v>
      </c>
      <c r="E772" s="2">
        <v>459.29998799999998</v>
      </c>
      <c r="F772" s="2">
        <f t="shared" si="726"/>
        <v>-2.7009851338032447E-2</v>
      </c>
      <c r="G772" s="2">
        <v>9.1999999999999993</v>
      </c>
      <c r="H772" s="2">
        <f t="shared" ref="H772" si="787">(G772-G771)/G771</f>
        <v>-3.6649214659686007E-2</v>
      </c>
      <c r="I772" s="2">
        <v>2187.9760740000002</v>
      </c>
      <c r="J772" s="2">
        <f t="shared" si="728"/>
        <v>-8.7807779731471133E-3</v>
      </c>
    </row>
    <row r="773" spans="2:10" x14ac:dyDescent="0.3">
      <c r="B773" s="29">
        <v>44718</v>
      </c>
      <c r="C773" s="2">
        <v>2537.1777339999999</v>
      </c>
      <c r="D773" s="2">
        <f t="shared" si="726"/>
        <v>-4.299352802595871E-3</v>
      </c>
      <c r="E773" s="2">
        <v>469.04998799999998</v>
      </c>
      <c r="F773" s="2">
        <f t="shared" si="726"/>
        <v>2.1227956139201989E-2</v>
      </c>
      <c r="G773" s="2">
        <v>9.25</v>
      </c>
      <c r="H773" s="2">
        <f t="shared" ref="H773" si="788">(G773-G772)/G772</f>
        <v>5.4347826086957301E-3</v>
      </c>
      <c r="I773" s="2">
        <v>2222.9938959999999</v>
      </c>
      <c r="J773" s="2">
        <f t="shared" si="728"/>
        <v>1.6004664043689078E-2</v>
      </c>
    </row>
    <row r="774" spans="2:10" x14ac:dyDescent="0.3">
      <c r="B774" s="29">
        <v>44719</v>
      </c>
      <c r="C774" s="2">
        <v>2541.945068</v>
      </c>
      <c r="D774" s="2">
        <f t="shared" si="726"/>
        <v>1.8789909497133081E-3</v>
      </c>
      <c r="E774" s="2">
        <v>458.39999399999999</v>
      </c>
      <c r="F774" s="2">
        <f t="shared" si="726"/>
        <v>-2.2705456289234555E-2</v>
      </c>
      <c r="G774" s="2">
        <v>9.1999999999999993</v>
      </c>
      <c r="H774" s="2">
        <f t="shared" ref="H774" si="789">(G774-G773)/G773</f>
        <v>-5.405405405405482E-3</v>
      </c>
      <c r="I774" s="2">
        <v>2225.4916990000002</v>
      </c>
      <c r="J774" s="2">
        <f t="shared" si="728"/>
        <v>1.1236211689535848E-3</v>
      </c>
    </row>
    <row r="775" spans="2:10" x14ac:dyDescent="0.3">
      <c r="B775" s="29">
        <v>44720</v>
      </c>
      <c r="C775" s="2">
        <v>2497.298828</v>
      </c>
      <c r="D775" s="2">
        <f t="shared" si="726"/>
        <v>-1.7563809919436086E-2</v>
      </c>
      <c r="E775" s="2">
        <v>452.70001200000002</v>
      </c>
      <c r="F775" s="2">
        <f t="shared" si="726"/>
        <v>-1.2434515869561676E-2</v>
      </c>
      <c r="G775" s="2">
        <v>9.15</v>
      </c>
      <c r="H775" s="2">
        <f t="shared" ref="H775" si="790">(G775-G774)/G774</f>
        <v>-5.4347826086955367E-3</v>
      </c>
      <c r="I775" s="2">
        <v>2175.188232</v>
      </c>
      <c r="J775" s="2">
        <f t="shared" si="728"/>
        <v>-2.2603304709068781E-2</v>
      </c>
    </row>
    <row r="776" spans="2:10" x14ac:dyDescent="0.3">
      <c r="B776" s="29">
        <v>44721</v>
      </c>
      <c r="C776" s="2">
        <v>2565.7807619999999</v>
      </c>
      <c r="D776" s="2">
        <f t="shared" si="726"/>
        <v>2.7422402650484852E-2</v>
      </c>
      <c r="E776" s="2">
        <v>461</v>
      </c>
      <c r="F776" s="2">
        <f t="shared" si="726"/>
        <v>1.8334410823916621E-2</v>
      </c>
      <c r="G776" s="2">
        <v>9.1999999999999993</v>
      </c>
      <c r="H776" s="2">
        <f t="shared" ref="H776" si="791">(G776-G775)/G775</f>
        <v>5.4644808743168228E-3</v>
      </c>
      <c r="I776" s="2">
        <v>2217.149414</v>
      </c>
      <c r="J776" s="2">
        <f t="shared" si="728"/>
        <v>1.929082797649119E-2</v>
      </c>
    </row>
    <row r="777" spans="2:10" x14ac:dyDescent="0.3">
      <c r="B777" s="29">
        <v>44722</v>
      </c>
      <c r="C777" s="2">
        <v>2488.3146969999998</v>
      </c>
      <c r="D777" s="2">
        <f t="shared" ref="D777:F840" si="792">(C777-C776)/C776</f>
        <v>-3.0192004768020812E-2</v>
      </c>
      <c r="E777" s="2">
        <v>452.64999399999999</v>
      </c>
      <c r="F777" s="2">
        <f t="shared" si="792"/>
        <v>-1.8112811279826481E-2</v>
      </c>
      <c r="G777" s="2">
        <v>9.1</v>
      </c>
      <c r="H777" s="2">
        <f t="shared" ref="H777" si="793">(G777-G776)/G776</f>
        <v>-1.0869565217391266E-2</v>
      </c>
      <c r="I777" s="2">
        <v>2201.064453</v>
      </c>
      <c r="J777" s="2">
        <f t="shared" ref="J777:J840" si="794">(I777-I776)/I776</f>
        <v>-7.2547934290909371E-3</v>
      </c>
    </row>
    <row r="778" spans="2:10" x14ac:dyDescent="0.3">
      <c r="B778" s="29">
        <v>44725</v>
      </c>
      <c r="C778" s="2">
        <v>2441.2390140000002</v>
      </c>
      <c r="D778" s="2">
        <f t="shared" si="792"/>
        <v>-1.8918701503775098E-2</v>
      </c>
      <c r="E778" s="2">
        <v>430.89999399999999</v>
      </c>
      <c r="F778" s="2">
        <f t="shared" si="792"/>
        <v>-4.8050370680000495E-2</v>
      </c>
      <c r="G778" s="2">
        <v>8.6999999999999993</v>
      </c>
      <c r="H778" s="2">
        <f t="shared" ref="H778" si="795">(G778-G777)/G777</f>
        <v>-4.3956043956043994E-2</v>
      </c>
      <c r="I778" s="2">
        <v>2077.828125</v>
      </c>
      <c r="J778" s="2">
        <f t="shared" si="794"/>
        <v>-5.5989422677755613E-2</v>
      </c>
    </row>
    <row r="779" spans="2:10" x14ac:dyDescent="0.3">
      <c r="B779" s="29">
        <v>44726</v>
      </c>
      <c r="C779" s="2">
        <v>2409.335693</v>
      </c>
      <c r="D779" s="2">
        <f t="shared" si="792"/>
        <v>-1.3068495471783506E-2</v>
      </c>
      <c r="E779" s="2">
        <v>445.39999399999999</v>
      </c>
      <c r="F779" s="2">
        <f t="shared" si="792"/>
        <v>3.3650499424235314E-2</v>
      </c>
      <c r="G779" s="2">
        <v>8.8000000000000007</v>
      </c>
      <c r="H779" s="2">
        <f t="shared" ref="H779" si="796">(G779-G778)/G778</f>
        <v>1.1494252873563383E-2</v>
      </c>
      <c r="I779" s="2">
        <v>2194.4201659999999</v>
      </c>
      <c r="J779" s="2">
        <f t="shared" si="794"/>
        <v>5.6112456847218717E-2</v>
      </c>
    </row>
    <row r="780" spans="2:10" x14ac:dyDescent="0.3">
      <c r="B780" s="29">
        <v>44727</v>
      </c>
      <c r="C780" s="2">
        <v>2380.1828609999998</v>
      </c>
      <c r="D780" s="2">
        <f t="shared" si="792"/>
        <v>-1.2099946090824886E-2</v>
      </c>
      <c r="E780" s="2">
        <v>449.75</v>
      </c>
      <c r="F780" s="2">
        <f t="shared" si="792"/>
        <v>9.7665156232579729E-3</v>
      </c>
      <c r="G780" s="2">
        <v>8.8000000000000007</v>
      </c>
      <c r="H780" s="2">
        <f t="shared" ref="H780" si="797">(G780-G779)/G779</f>
        <v>0</v>
      </c>
      <c r="I780" s="2">
        <v>2182.5812989999999</v>
      </c>
      <c r="J780" s="2">
        <f t="shared" si="794"/>
        <v>-5.3949864221216502E-3</v>
      </c>
    </row>
    <row r="781" spans="2:10" x14ac:dyDescent="0.3">
      <c r="B781" s="29">
        <v>44728</v>
      </c>
      <c r="C781" s="2">
        <v>2346.904297</v>
      </c>
      <c r="D781" s="2">
        <f t="shared" si="792"/>
        <v>-1.398151568321865E-2</v>
      </c>
      <c r="E781" s="2">
        <v>428.64999399999999</v>
      </c>
      <c r="F781" s="2">
        <f t="shared" si="792"/>
        <v>-4.6914966092273504E-2</v>
      </c>
      <c r="G781" s="2">
        <v>8.5</v>
      </c>
      <c r="H781" s="2">
        <f t="shared" ref="H781" si="798">(G781-G780)/G780</f>
        <v>-3.4090909090909172E-2</v>
      </c>
      <c r="I781" s="2">
        <v>2081.0751949999999</v>
      </c>
      <c r="J781" s="2">
        <f t="shared" si="794"/>
        <v>-4.6507364489243731E-2</v>
      </c>
    </row>
    <row r="782" spans="2:10" x14ac:dyDescent="0.3">
      <c r="B782" s="29">
        <v>44729</v>
      </c>
      <c r="C782" s="2">
        <v>2374.4072270000001</v>
      </c>
      <c r="D782" s="2">
        <f t="shared" si="792"/>
        <v>1.171881189836183E-2</v>
      </c>
      <c r="E782" s="2">
        <v>420.64999399999999</v>
      </c>
      <c r="F782" s="2">
        <f t="shared" si="792"/>
        <v>-1.866324533297439E-2</v>
      </c>
      <c r="G782" s="2">
        <v>8.1999999999999993</v>
      </c>
      <c r="H782" s="2">
        <f t="shared" ref="H782" si="799">(G782-G781)/G781</f>
        <v>-3.5294117647058906E-2</v>
      </c>
      <c r="I782" s="2">
        <v>2093.8632809999999</v>
      </c>
      <c r="J782" s="2">
        <f t="shared" si="794"/>
        <v>6.1449418217682525E-3</v>
      </c>
    </row>
    <row r="783" spans="2:10" x14ac:dyDescent="0.3">
      <c r="B783" s="29">
        <v>44732</v>
      </c>
      <c r="C783" s="2">
        <v>2331.3654790000001</v>
      </c>
      <c r="D783" s="2">
        <f t="shared" si="792"/>
        <v>-1.8127365647544035E-2</v>
      </c>
      <c r="E783" s="2">
        <v>419.04998799999998</v>
      </c>
      <c r="F783" s="2">
        <f t="shared" si="792"/>
        <v>-3.8036515459929083E-3</v>
      </c>
      <c r="G783" s="2">
        <v>7.95</v>
      </c>
      <c r="H783" s="2">
        <f t="shared" ref="H783" si="800">(G783-G782)/G782</f>
        <v>-3.0487804878048676E-2</v>
      </c>
      <c r="I783" s="2">
        <v>2077.9282229999999</v>
      </c>
      <c r="J783" s="2">
        <f t="shared" si="794"/>
        <v>-7.610362216385811E-3</v>
      </c>
    </row>
    <row r="784" spans="2:10" x14ac:dyDescent="0.3">
      <c r="B784" s="29">
        <v>44733</v>
      </c>
      <c r="C784" s="2">
        <v>2368.9982909999999</v>
      </c>
      <c r="D784" s="2">
        <f t="shared" si="792"/>
        <v>1.614196158387907E-2</v>
      </c>
      <c r="E784" s="2">
        <v>430</v>
      </c>
      <c r="F784" s="2">
        <f t="shared" si="792"/>
        <v>2.6130562733723346E-2</v>
      </c>
      <c r="G784" s="2">
        <v>8.4499999999999993</v>
      </c>
      <c r="H784" s="2">
        <f t="shared" ref="H784" si="801">(G784-G783)/G783</f>
        <v>6.2893081761006178E-2</v>
      </c>
      <c r="I784" s="2">
        <v>2159.8022460000002</v>
      </c>
      <c r="J784" s="2">
        <f t="shared" si="794"/>
        <v>3.940175704519526E-2</v>
      </c>
    </row>
    <row r="785" spans="2:10" x14ac:dyDescent="0.3">
      <c r="B785" s="29">
        <v>44734</v>
      </c>
      <c r="C785" s="2">
        <v>2297.0327149999998</v>
      </c>
      <c r="D785" s="2">
        <f t="shared" si="792"/>
        <v>-3.037806159396679E-2</v>
      </c>
      <c r="E785" s="2">
        <v>425.04998799999998</v>
      </c>
      <c r="F785" s="2">
        <f t="shared" si="792"/>
        <v>-1.1511655813953523E-2</v>
      </c>
      <c r="G785" s="2">
        <v>8.5500000000000007</v>
      </c>
      <c r="H785" s="2">
        <f t="shared" ref="H785" si="802">(G785-G784)/G784</f>
        <v>1.1834319526627389E-2</v>
      </c>
      <c r="I785" s="2">
        <v>2087.2695309999999</v>
      </c>
      <c r="J785" s="2">
        <f t="shared" si="794"/>
        <v>-3.3583035268313299E-2</v>
      </c>
    </row>
    <row r="786" spans="2:10" x14ac:dyDescent="0.3">
      <c r="B786" s="29">
        <v>44735</v>
      </c>
      <c r="C786" s="2">
        <v>2259.766357</v>
      </c>
      <c r="D786" s="2">
        <f t="shared" si="792"/>
        <v>-1.622369492460618E-2</v>
      </c>
      <c r="E786" s="2">
        <v>430.85000600000001</v>
      </c>
      <c r="F786" s="2">
        <f t="shared" si="792"/>
        <v>1.3645496209260035E-2</v>
      </c>
      <c r="G786" s="2">
        <v>8.5500000000000007</v>
      </c>
      <c r="H786" s="2">
        <f t="shared" ref="H786" si="803">(G786-G785)/G785</f>
        <v>0</v>
      </c>
      <c r="I786" s="2">
        <v>2108.3999020000001</v>
      </c>
      <c r="J786" s="2">
        <f t="shared" si="794"/>
        <v>1.0123451085819638E-2</v>
      </c>
    </row>
    <row r="787" spans="2:10" x14ac:dyDescent="0.3">
      <c r="B787" s="29">
        <v>44736</v>
      </c>
      <c r="C787" s="2">
        <v>2291.9448240000002</v>
      </c>
      <c r="D787" s="2">
        <f t="shared" si="792"/>
        <v>1.4239731864456722E-2</v>
      </c>
      <c r="E787" s="2">
        <v>440.70001200000002</v>
      </c>
      <c r="F787" s="2">
        <f t="shared" si="792"/>
        <v>2.2861798451501027E-2</v>
      </c>
      <c r="G787" s="2">
        <v>8.75</v>
      </c>
      <c r="H787" s="2">
        <f t="shared" ref="H787" si="804">(G787-G786)/G786</f>
        <v>2.3391812865496991E-2</v>
      </c>
      <c r="I787" s="2">
        <v>2159.4526369999999</v>
      </c>
      <c r="J787" s="2">
        <f t="shared" si="794"/>
        <v>2.4213971434722516E-2</v>
      </c>
    </row>
    <row r="788" spans="2:10" x14ac:dyDescent="0.3">
      <c r="B788" s="29">
        <v>44739</v>
      </c>
      <c r="C788" s="2">
        <v>2285.1606449999999</v>
      </c>
      <c r="D788" s="2">
        <f t="shared" si="792"/>
        <v>-2.9600097388732868E-3</v>
      </c>
      <c r="E788" s="2">
        <v>441.35000600000001</v>
      </c>
      <c r="F788" s="2">
        <f t="shared" si="792"/>
        <v>1.4749125988224217E-3</v>
      </c>
      <c r="G788" s="2">
        <v>8.85</v>
      </c>
      <c r="H788" s="2">
        <f t="shared" ref="H788" si="805">(G788-G787)/G787</f>
        <v>1.1428571428571389E-2</v>
      </c>
      <c r="I788" s="2">
        <v>2179.5842290000001</v>
      </c>
      <c r="J788" s="2">
        <f t="shared" si="794"/>
        <v>9.3225438961086985E-3</v>
      </c>
    </row>
    <row r="789" spans="2:10" x14ac:dyDescent="0.3">
      <c r="B789" s="29">
        <v>44740</v>
      </c>
      <c r="C789" s="2">
        <v>2317.2929690000001</v>
      </c>
      <c r="D789" s="2">
        <f t="shared" si="792"/>
        <v>1.4061297646756976E-2</v>
      </c>
      <c r="E789" s="2">
        <v>440.64999399999999</v>
      </c>
      <c r="F789" s="2">
        <f t="shared" si="792"/>
        <v>-1.5860699908997287E-3</v>
      </c>
      <c r="G789" s="2">
        <v>8.85</v>
      </c>
      <c r="H789" s="2">
        <f t="shared" ref="H789" si="806">(G789-G788)/G788</f>
        <v>0</v>
      </c>
      <c r="I789" s="2">
        <v>2202.5629880000001</v>
      </c>
      <c r="J789" s="2">
        <f t="shared" si="794"/>
        <v>1.0542725853059969E-2</v>
      </c>
    </row>
    <row r="790" spans="2:10" x14ac:dyDescent="0.3">
      <c r="B790" s="29">
        <v>44741</v>
      </c>
      <c r="C790" s="2">
        <v>2365.376953</v>
      </c>
      <c r="D790" s="2">
        <f t="shared" si="792"/>
        <v>2.0750066842325051E-2</v>
      </c>
      <c r="E790" s="2">
        <v>457.95001200000002</v>
      </c>
      <c r="F790" s="2">
        <f t="shared" si="792"/>
        <v>3.9260225202680979E-2</v>
      </c>
      <c r="G790" s="2">
        <v>8.65</v>
      </c>
      <c r="H790" s="2">
        <f t="shared" ref="H790" si="807">(G790-G789)/G789</f>
        <v>-2.2598870056497095E-2</v>
      </c>
      <c r="I790" s="2">
        <v>2218.0485840000001</v>
      </c>
      <c r="J790" s="2">
        <f t="shared" si="794"/>
        <v>7.0307165263234625E-3</v>
      </c>
    </row>
    <row r="791" spans="2:10" x14ac:dyDescent="0.3">
      <c r="B791" s="29">
        <v>44742</v>
      </c>
      <c r="C791" s="2">
        <v>2379.5871579999998</v>
      </c>
      <c r="D791" s="2">
        <f t="shared" si="792"/>
        <v>6.0075858023293507E-3</v>
      </c>
      <c r="E791" s="2">
        <v>450.89999399999999</v>
      </c>
      <c r="F791" s="2">
        <f t="shared" si="792"/>
        <v>-1.5394732646060118E-2</v>
      </c>
      <c r="G791" s="2">
        <v>8.4</v>
      </c>
      <c r="H791" s="2">
        <f t="shared" ref="H791" si="808">(G791-G790)/G790</f>
        <v>-2.8901734104046242E-2</v>
      </c>
      <c r="I791" s="2">
        <v>2188.8754880000001</v>
      </c>
      <c r="J791" s="2">
        <f t="shared" si="794"/>
        <v>-1.3152595579033532E-2</v>
      </c>
    </row>
    <row r="792" spans="2:10" x14ac:dyDescent="0.3">
      <c r="B792" s="29">
        <v>44743</v>
      </c>
      <c r="C792" s="2">
        <v>2208.1987300000001</v>
      </c>
      <c r="D792" s="2">
        <f t="shared" si="792"/>
        <v>-7.2024438114739464E-2</v>
      </c>
      <c r="E792" s="2">
        <v>447.10000600000001</v>
      </c>
      <c r="F792" s="2">
        <f t="shared" si="792"/>
        <v>-8.4275627646160159E-3</v>
      </c>
      <c r="G792" s="2">
        <v>8.5</v>
      </c>
      <c r="H792" s="2">
        <f t="shared" ref="H792" si="809">(G792-G791)/G791</f>
        <v>1.1904761904761862E-2</v>
      </c>
      <c r="I792" s="2">
        <v>2230.1372070000002</v>
      </c>
      <c r="J792" s="2">
        <f t="shared" si="794"/>
        <v>1.8850646930904862E-2</v>
      </c>
    </row>
    <row r="793" spans="2:10" x14ac:dyDescent="0.3">
      <c r="B793" s="29">
        <v>44746</v>
      </c>
      <c r="C793" s="2">
        <v>2212.782471</v>
      </c>
      <c r="D793" s="2">
        <f t="shared" si="792"/>
        <v>2.0757828259415391E-3</v>
      </c>
      <c r="E793" s="2">
        <v>444.10000600000001</v>
      </c>
      <c r="F793" s="2">
        <f t="shared" si="792"/>
        <v>-6.7099082078741906E-3</v>
      </c>
      <c r="G793" s="2">
        <v>8.35</v>
      </c>
      <c r="H793" s="2">
        <f t="shared" ref="H793" si="810">(G793-G792)/G792</f>
        <v>-1.7647058823529453E-2</v>
      </c>
      <c r="I793" s="2">
        <v>2259.76001</v>
      </c>
      <c r="J793" s="2">
        <f t="shared" si="794"/>
        <v>1.3282950890653315E-2</v>
      </c>
    </row>
    <row r="794" spans="2:10" x14ac:dyDescent="0.3">
      <c r="B794" s="29">
        <v>44747</v>
      </c>
      <c r="C794" s="2">
        <v>2230.705078</v>
      </c>
      <c r="D794" s="2">
        <f t="shared" si="792"/>
        <v>8.0995792559312857E-3</v>
      </c>
      <c r="E794" s="2">
        <v>449.20001200000002</v>
      </c>
      <c r="F794" s="2">
        <f t="shared" si="792"/>
        <v>1.1483913377835008E-2</v>
      </c>
      <c r="G794" s="2">
        <v>8.25</v>
      </c>
      <c r="H794" s="2">
        <f t="shared" ref="H794" si="811">(G794-G793)/G793</f>
        <v>-1.1976047904191574E-2</v>
      </c>
      <c r="I794" s="2">
        <v>2244.3740229999999</v>
      </c>
      <c r="J794" s="2">
        <f t="shared" si="794"/>
        <v>-6.8086818652924623E-3</v>
      </c>
    </row>
    <row r="795" spans="2:10" x14ac:dyDescent="0.3">
      <c r="B795" s="29">
        <v>44748</v>
      </c>
      <c r="C795" s="2">
        <v>2211.0864259999998</v>
      </c>
      <c r="D795" s="2">
        <f t="shared" si="792"/>
        <v>-8.7948210606082246E-3</v>
      </c>
      <c r="E795" s="2">
        <v>446.39999399999999</v>
      </c>
      <c r="F795" s="2">
        <f t="shared" si="792"/>
        <v>-6.233343555654274E-3</v>
      </c>
      <c r="G795" s="2">
        <v>8.5</v>
      </c>
      <c r="H795" s="2">
        <f t="shared" ref="H795" si="812">(G795-G794)/G794</f>
        <v>3.0303030303030304E-2</v>
      </c>
      <c r="I795" s="2">
        <v>2270.7497560000002</v>
      </c>
      <c r="J795" s="2">
        <f t="shared" si="794"/>
        <v>1.1751932935288794E-2</v>
      </c>
    </row>
    <row r="796" spans="2:10" x14ac:dyDescent="0.3">
      <c r="B796" s="29">
        <v>44749</v>
      </c>
      <c r="C796" s="2">
        <v>2189.3134770000001</v>
      </c>
      <c r="D796" s="2">
        <f t="shared" si="792"/>
        <v>-9.8471722968280304E-3</v>
      </c>
      <c r="E796" s="2">
        <v>446.95001200000002</v>
      </c>
      <c r="F796" s="2">
        <f t="shared" si="792"/>
        <v>1.2321191921880329E-3</v>
      </c>
      <c r="G796" s="2">
        <v>8.4499999999999993</v>
      </c>
      <c r="H796" s="2">
        <f t="shared" ref="H796" si="813">(G796-G795)/G795</f>
        <v>-5.8823529411765538E-3</v>
      </c>
      <c r="I796" s="2">
        <v>2272.1984859999998</v>
      </c>
      <c r="J796" s="2">
        <f t="shared" si="794"/>
        <v>6.3799632529812497E-4</v>
      </c>
    </row>
    <row r="797" spans="2:10" x14ac:dyDescent="0.3">
      <c r="B797" s="29">
        <v>44750</v>
      </c>
      <c r="C797" s="2">
        <v>2192.3388669999999</v>
      </c>
      <c r="D797" s="2">
        <f t="shared" si="792"/>
        <v>1.3818898169600899E-3</v>
      </c>
      <c r="E797" s="2">
        <v>448.04998799999998</v>
      </c>
      <c r="F797" s="2">
        <f t="shared" si="792"/>
        <v>2.4610716421682734E-3</v>
      </c>
      <c r="G797" s="2">
        <v>8.4</v>
      </c>
      <c r="H797" s="2">
        <f t="shared" ref="H797" si="814">(G797-G796)/G796</f>
        <v>-5.9171597633134836E-3</v>
      </c>
      <c r="I797" s="2">
        <v>2290.9311520000001</v>
      </c>
      <c r="J797" s="2">
        <f t="shared" si="794"/>
        <v>8.2442912075773381E-3</v>
      </c>
    </row>
    <row r="798" spans="2:10" x14ac:dyDescent="0.3">
      <c r="B798" s="29">
        <v>44753</v>
      </c>
      <c r="C798" s="2">
        <v>2222.1335450000001</v>
      </c>
      <c r="D798" s="2">
        <f t="shared" si="792"/>
        <v>1.3590361621773959E-2</v>
      </c>
      <c r="E798" s="2">
        <v>458.95001200000002</v>
      </c>
      <c r="F798" s="2">
        <f t="shared" si="792"/>
        <v>2.4327696221252953E-2</v>
      </c>
      <c r="G798" s="2">
        <v>8.6999999999999993</v>
      </c>
      <c r="H798" s="2">
        <f t="shared" ref="H798" si="815">(G798-G797)/G797</f>
        <v>3.5714285714285587E-2</v>
      </c>
      <c r="I798" s="2">
        <v>2371.056885</v>
      </c>
      <c r="J798" s="2">
        <f t="shared" si="794"/>
        <v>3.497518156756893E-2</v>
      </c>
    </row>
    <row r="799" spans="2:10" x14ac:dyDescent="0.3">
      <c r="B799" s="29">
        <v>44754</v>
      </c>
      <c r="C799" s="2">
        <v>2218.9704590000001</v>
      </c>
      <c r="D799" s="2">
        <f t="shared" si="792"/>
        <v>-1.4234455022369148E-3</v>
      </c>
      <c r="E799" s="2">
        <v>487.29998799999998</v>
      </c>
      <c r="F799" s="2">
        <f t="shared" si="792"/>
        <v>6.1771380888426625E-2</v>
      </c>
      <c r="G799" s="2">
        <v>8.6999999999999993</v>
      </c>
      <c r="H799" s="2">
        <f t="shared" ref="H799" si="816">(G799-G798)/G798</f>
        <v>0</v>
      </c>
      <c r="I799" s="2">
        <v>2363.4638669999999</v>
      </c>
      <c r="J799" s="2">
        <f t="shared" si="794"/>
        <v>-3.2023769855694666E-3</v>
      </c>
    </row>
    <row r="800" spans="2:10" x14ac:dyDescent="0.3">
      <c r="B800" s="29">
        <v>44755</v>
      </c>
      <c r="C800" s="2">
        <v>2179.6416020000001</v>
      </c>
      <c r="D800" s="2">
        <f t="shared" si="792"/>
        <v>-1.772392094743068E-2</v>
      </c>
      <c r="E800" s="2">
        <v>480.85000600000001</v>
      </c>
      <c r="F800" s="2">
        <f t="shared" si="792"/>
        <v>-1.3236162854163619E-2</v>
      </c>
      <c r="G800" s="2">
        <v>8.75</v>
      </c>
      <c r="H800" s="2">
        <f t="shared" ref="H800" si="817">(G800-G799)/G799</f>
        <v>5.7471264367816915E-3</v>
      </c>
      <c r="I800" s="2">
        <v>2351.3251949999999</v>
      </c>
      <c r="J800" s="2">
        <f t="shared" si="794"/>
        <v>-5.1359668195003734E-3</v>
      </c>
    </row>
    <row r="801" spans="2:10" x14ac:dyDescent="0.3">
      <c r="B801" s="29">
        <v>44756</v>
      </c>
      <c r="C801" s="2">
        <v>2197.610107</v>
      </c>
      <c r="D801" s="2">
        <f t="shared" si="792"/>
        <v>8.2437887878044919E-3</v>
      </c>
      <c r="E801" s="2">
        <v>465.95001200000002</v>
      </c>
      <c r="F801" s="2">
        <f t="shared" si="792"/>
        <v>-3.0986781354017476E-2</v>
      </c>
      <c r="G801" s="2">
        <v>8.65</v>
      </c>
      <c r="H801" s="2">
        <f t="shared" ref="H801" si="818">(G801-G800)/G800</f>
        <v>-1.1428571428571389E-2</v>
      </c>
      <c r="I801" s="2">
        <v>2381.9101559999999</v>
      </c>
      <c r="J801" s="2">
        <f t="shared" si="794"/>
        <v>1.3007541902344147E-2</v>
      </c>
    </row>
    <row r="802" spans="2:10" x14ac:dyDescent="0.3">
      <c r="B802" s="29">
        <v>44757</v>
      </c>
      <c r="C802" s="2">
        <v>2201.873047</v>
      </c>
      <c r="D802" s="2">
        <f t="shared" si="792"/>
        <v>1.9398072417038039E-3</v>
      </c>
      <c r="E802" s="2">
        <v>472.79998799999998</v>
      </c>
      <c r="F802" s="2">
        <f t="shared" si="792"/>
        <v>1.470109630558389E-2</v>
      </c>
      <c r="G802" s="2">
        <v>8.6999999999999993</v>
      </c>
      <c r="H802" s="2">
        <f t="shared" ref="H802" si="819">(G802-G801)/G801</f>
        <v>5.7803468208091251E-3</v>
      </c>
      <c r="I802" s="2">
        <v>2404.048828</v>
      </c>
      <c r="J802" s="2">
        <f t="shared" si="794"/>
        <v>9.2945033817640119E-3</v>
      </c>
    </row>
    <row r="803" spans="2:10" x14ac:dyDescent="0.3">
      <c r="B803" s="29">
        <v>44760</v>
      </c>
      <c r="C803" s="2">
        <v>2220.6208499999998</v>
      </c>
      <c r="D803" s="2">
        <f t="shared" si="792"/>
        <v>8.5144795362035921E-3</v>
      </c>
      <c r="E803" s="2">
        <v>476.14999399999999</v>
      </c>
      <c r="F803" s="2">
        <f t="shared" si="792"/>
        <v>7.0854612627443796E-3</v>
      </c>
      <c r="G803" s="2">
        <v>8.85</v>
      </c>
      <c r="H803" s="2">
        <f t="shared" ref="H803" si="820">(G803-G802)/G802</f>
        <v>1.7241379310344869E-2</v>
      </c>
      <c r="I803" s="2">
        <v>2422.389893</v>
      </c>
      <c r="J803" s="2">
        <f t="shared" si="794"/>
        <v>7.629239800116103E-3</v>
      </c>
    </row>
    <row r="804" spans="2:10" x14ac:dyDescent="0.3">
      <c r="B804" s="29">
        <v>44761</v>
      </c>
      <c r="C804" s="2">
        <v>2234.2348630000001</v>
      </c>
      <c r="D804" s="2">
        <f t="shared" si="792"/>
        <v>6.1307237568269893E-3</v>
      </c>
      <c r="E804" s="2">
        <v>489.75</v>
      </c>
      <c r="F804" s="2">
        <f t="shared" si="792"/>
        <v>2.8562440767351996E-2</v>
      </c>
      <c r="G804" s="2">
        <v>8.9499999999999993</v>
      </c>
      <c r="H804" s="2">
        <f t="shared" ref="H804" si="821">(G804-G803)/G803</f>
        <v>1.1299435028248548E-2</v>
      </c>
      <c r="I804" s="2">
        <v>2450.0759280000002</v>
      </c>
      <c r="J804" s="2">
        <f t="shared" si="794"/>
        <v>1.1429223297209395E-2</v>
      </c>
    </row>
    <row r="805" spans="2:10" x14ac:dyDescent="0.3">
      <c r="B805" s="29">
        <v>44762</v>
      </c>
      <c r="C805" s="2">
        <v>2294.6491700000001</v>
      </c>
      <c r="D805" s="2">
        <f t="shared" si="792"/>
        <v>2.7040266894268764E-2</v>
      </c>
      <c r="E805" s="2">
        <v>491.14999399999999</v>
      </c>
      <c r="F805" s="2">
        <f t="shared" si="792"/>
        <v>2.8585890760591984E-3</v>
      </c>
      <c r="G805" s="2">
        <v>8.8000000000000007</v>
      </c>
      <c r="H805" s="2">
        <f t="shared" ref="H805" si="822">(G805-G804)/G804</f>
        <v>-1.6759776536312693E-2</v>
      </c>
      <c r="I805" s="2">
        <v>2449.8759770000001</v>
      </c>
      <c r="J805" s="2">
        <f t="shared" si="794"/>
        <v>-8.1610123880232447E-5</v>
      </c>
    </row>
    <row r="806" spans="2:10" x14ac:dyDescent="0.3">
      <c r="B806" s="29">
        <v>44763</v>
      </c>
      <c r="C806" s="2">
        <v>2279.3391109999998</v>
      </c>
      <c r="D806" s="2">
        <f t="shared" si="792"/>
        <v>-6.6720696131515236E-3</v>
      </c>
      <c r="E806" s="2">
        <v>495.70001200000002</v>
      </c>
      <c r="F806" s="2">
        <f t="shared" si="792"/>
        <v>9.2640090717379161E-3</v>
      </c>
      <c r="G806" s="2">
        <v>9</v>
      </c>
      <c r="H806" s="2">
        <f t="shared" ref="H806" si="823">(G806-G805)/G805</f>
        <v>2.2727272727272645E-2</v>
      </c>
      <c r="I806" s="2">
        <v>2494.2539059999999</v>
      </c>
      <c r="J806" s="2">
        <f t="shared" si="794"/>
        <v>1.8114357386508535E-2</v>
      </c>
    </row>
    <row r="807" spans="2:10" x14ac:dyDescent="0.3">
      <c r="B807" s="29">
        <v>44764</v>
      </c>
      <c r="C807" s="2">
        <v>2294.7407229999999</v>
      </c>
      <c r="D807" s="2">
        <f t="shared" si="792"/>
        <v>6.7570516057363066E-3</v>
      </c>
      <c r="E807" s="2">
        <v>480.04998799999998</v>
      </c>
      <c r="F807" s="2">
        <f t="shared" si="792"/>
        <v>-3.1571562681342098E-2</v>
      </c>
      <c r="G807" s="2">
        <v>8.9499999999999993</v>
      </c>
      <c r="H807" s="2">
        <f t="shared" ref="H807" si="824">(G807-G806)/G806</f>
        <v>-5.5555555555556347E-3</v>
      </c>
      <c r="I807" s="2">
        <v>2498.1518550000001</v>
      </c>
      <c r="J807" s="2">
        <f t="shared" si="794"/>
        <v>1.5627715328513766E-3</v>
      </c>
    </row>
    <row r="808" spans="2:10" x14ac:dyDescent="0.3">
      <c r="B808" s="29">
        <v>44767</v>
      </c>
      <c r="C808" s="2">
        <v>2218.9248050000001</v>
      </c>
      <c r="D808" s="2">
        <f t="shared" si="792"/>
        <v>-3.3038990958805498E-2</v>
      </c>
      <c r="E808" s="2">
        <v>472.79998799999998</v>
      </c>
      <c r="F808" s="2">
        <f t="shared" si="792"/>
        <v>-1.5102593857371371E-2</v>
      </c>
      <c r="G808" s="2">
        <v>8.9</v>
      </c>
      <c r="H808" s="2">
        <f t="shared" ref="H808" si="825">(G808-G807)/G807</f>
        <v>-5.5865921787708311E-3</v>
      </c>
      <c r="I808" s="2">
        <v>2549.3264159999999</v>
      </c>
      <c r="J808" s="2">
        <f t="shared" si="794"/>
        <v>2.0484968076530243E-2</v>
      </c>
    </row>
    <row r="809" spans="2:10" x14ac:dyDescent="0.3">
      <c r="B809" s="29">
        <v>44768</v>
      </c>
      <c r="C809" s="2">
        <v>2219.9331050000001</v>
      </c>
      <c r="D809" s="2">
        <f t="shared" si="792"/>
        <v>4.5440926962820753E-4</v>
      </c>
      <c r="E809" s="2">
        <v>465</v>
      </c>
      <c r="F809" s="2">
        <f t="shared" si="792"/>
        <v>-1.6497436966939994E-2</v>
      </c>
      <c r="G809" s="2">
        <v>8.85</v>
      </c>
      <c r="H809" s="2">
        <f t="shared" ref="H809" si="826">(G809-G808)/G808</f>
        <v>-5.6179775280899673E-3</v>
      </c>
      <c r="I809" s="2">
        <v>2558.4216310000002</v>
      </c>
      <c r="J809" s="2">
        <f t="shared" si="794"/>
        <v>3.5676933886995351E-3</v>
      </c>
    </row>
    <row r="810" spans="2:10" x14ac:dyDescent="0.3">
      <c r="B810" s="29">
        <v>44769</v>
      </c>
      <c r="C810" s="2">
        <v>2217.8247070000002</v>
      </c>
      <c r="D810" s="2">
        <f t="shared" si="792"/>
        <v>-9.4975744775870259E-4</v>
      </c>
      <c r="E810" s="2">
        <v>470.39999399999999</v>
      </c>
      <c r="F810" s="2">
        <f t="shared" si="792"/>
        <v>1.161289032258063E-2</v>
      </c>
      <c r="G810" s="2">
        <v>8.75</v>
      </c>
      <c r="H810" s="2">
        <f t="shared" ref="H810" si="827">(G810-G809)/G809</f>
        <v>-1.1299435028248548E-2</v>
      </c>
      <c r="I810" s="2">
        <v>2547.4272460000002</v>
      </c>
      <c r="J810" s="2">
        <f t="shared" si="794"/>
        <v>-4.2973311618314585E-3</v>
      </c>
    </row>
    <row r="811" spans="2:10" x14ac:dyDescent="0.3">
      <c r="B811" s="29">
        <v>44770</v>
      </c>
      <c r="C811" s="2">
        <v>2252.5698240000002</v>
      </c>
      <c r="D811" s="2">
        <f t="shared" si="792"/>
        <v>1.5666304415464308E-2</v>
      </c>
      <c r="E811" s="2">
        <v>471.45001200000002</v>
      </c>
      <c r="F811" s="2">
        <f t="shared" si="792"/>
        <v>2.2321811509207262E-3</v>
      </c>
      <c r="G811" s="2">
        <v>8.65</v>
      </c>
      <c r="H811" s="2">
        <f t="shared" ref="H811" si="828">(G811-G810)/G810</f>
        <v>-1.1428571428571389E-2</v>
      </c>
      <c r="I811" s="2">
        <v>2549.126221</v>
      </c>
      <c r="J811" s="2">
        <f t="shared" si="794"/>
        <v>6.6693759465262113E-4</v>
      </c>
    </row>
    <row r="812" spans="2:10" x14ac:dyDescent="0.3">
      <c r="B812" s="29">
        <v>44771</v>
      </c>
      <c r="C812" s="2">
        <v>2300.5622560000002</v>
      </c>
      <c r="D812" s="2">
        <f t="shared" si="792"/>
        <v>2.1305635673826734E-2</v>
      </c>
      <c r="E812" s="2">
        <v>469.54998799999998</v>
      </c>
      <c r="F812" s="2">
        <f t="shared" si="792"/>
        <v>-4.0301706472329673E-3</v>
      </c>
      <c r="G812" s="2">
        <v>8.75</v>
      </c>
      <c r="H812" s="2">
        <f t="shared" ref="H812" si="829">(G812-G811)/G811</f>
        <v>1.1560693641618455E-2</v>
      </c>
      <c r="I812" s="2">
        <v>2567.9169919999999</v>
      </c>
      <c r="J812" s="2">
        <f t="shared" si="794"/>
        <v>7.3714556953670555E-3</v>
      </c>
    </row>
    <row r="813" spans="2:10" x14ac:dyDescent="0.3">
      <c r="B813" s="29">
        <v>44774</v>
      </c>
      <c r="C813" s="2">
        <v>2360.5180660000001</v>
      </c>
      <c r="D813" s="2">
        <f t="shared" si="792"/>
        <v>2.606137253779231E-2</v>
      </c>
      <c r="E813" s="2">
        <v>475.45001200000002</v>
      </c>
      <c r="F813" s="2">
        <f t="shared" si="792"/>
        <v>1.2565273454974575E-2</v>
      </c>
      <c r="G813" s="2">
        <v>9.1</v>
      </c>
      <c r="H813" s="2">
        <f t="shared" ref="H813" si="830">(G813-G812)/G812</f>
        <v>3.9999999999999959E-2</v>
      </c>
      <c r="I813" s="2">
        <v>2658.8215329999998</v>
      </c>
      <c r="J813" s="2">
        <f t="shared" si="794"/>
        <v>3.5400108836539795E-2</v>
      </c>
    </row>
    <row r="814" spans="2:10" x14ac:dyDescent="0.3">
      <c r="B814" s="29">
        <v>44775</v>
      </c>
      <c r="C814" s="2">
        <v>2369.5024410000001</v>
      </c>
      <c r="D814" s="2">
        <f t="shared" si="792"/>
        <v>3.8061030455167886E-3</v>
      </c>
      <c r="E814" s="2">
        <v>496.25</v>
      </c>
      <c r="F814" s="2">
        <f t="shared" si="792"/>
        <v>4.3748001840412158E-2</v>
      </c>
      <c r="G814" s="2">
        <v>9.4</v>
      </c>
      <c r="H814" s="2">
        <f t="shared" ref="H814" si="831">(G814-G813)/G813</f>
        <v>3.2967032967033044E-2</v>
      </c>
      <c r="I814" s="2">
        <v>2682.3098140000002</v>
      </c>
      <c r="J814" s="2">
        <f t="shared" si="794"/>
        <v>8.8340946199191063E-3</v>
      </c>
    </row>
    <row r="815" spans="2:10" x14ac:dyDescent="0.3">
      <c r="B815" s="29">
        <v>44776</v>
      </c>
      <c r="C815" s="2">
        <v>2389.3959960000002</v>
      </c>
      <c r="D815" s="2">
        <f t="shared" si="792"/>
        <v>8.3956676540094376E-3</v>
      </c>
      <c r="E815" s="2">
        <v>509.25</v>
      </c>
      <c r="F815" s="2">
        <f t="shared" si="792"/>
        <v>2.6196473551637279E-2</v>
      </c>
      <c r="G815" s="2">
        <v>9.1</v>
      </c>
      <c r="H815" s="2">
        <f t="shared" ref="H815" si="832">(G815-G814)/G814</f>
        <v>-3.191489361702135E-2</v>
      </c>
      <c r="I815" s="2">
        <v>2710.0458979999999</v>
      </c>
      <c r="J815" s="2">
        <f t="shared" si="794"/>
        <v>1.0340373008082228E-2</v>
      </c>
    </row>
    <row r="816" spans="2:10" x14ac:dyDescent="0.3">
      <c r="B816" s="29">
        <v>44777</v>
      </c>
      <c r="C816" s="2">
        <v>2357.8139649999998</v>
      </c>
      <c r="D816" s="2">
        <f t="shared" si="792"/>
        <v>-1.321757927646597E-2</v>
      </c>
      <c r="E816" s="2">
        <v>497.75</v>
      </c>
      <c r="F816" s="2">
        <f t="shared" si="792"/>
        <v>-2.2582228767795778E-2</v>
      </c>
      <c r="G816" s="2">
        <v>8.75</v>
      </c>
      <c r="H816" s="2">
        <f t="shared" ref="H816" si="833">(G816-G815)/G815</f>
        <v>-3.8461538461538422E-2</v>
      </c>
      <c r="I816" s="2">
        <v>2722.23999</v>
      </c>
      <c r="J816" s="2">
        <f t="shared" si="794"/>
        <v>4.4995887372237349E-3</v>
      </c>
    </row>
    <row r="817" spans="2:10" x14ac:dyDescent="0.3">
      <c r="B817" s="29">
        <v>44778</v>
      </c>
      <c r="C817" s="2">
        <v>2323.0686040000001</v>
      </c>
      <c r="D817" s="2">
        <f t="shared" si="792"/>
        <v>-1.4736260585342567E-2</v>
      </c>
      <c r="E817" s="2">
        <v>497.89999399999999</v>
      </c>
      <c r="F817" s="2">
        <f t="shared" si="792"/>
        <v>3.0134404821696112E-4</v>
      </c>
      <c r="G817" s="2">
        <v>8.75</v>
      </c>
      <c r="H817" s="2">
        <f t="shared" ref="H817" si="834">(G817-G816)/G816</f>
        <v>0</v>
      </c>
      <c r="I817" s="2">
        <v>2697.05249</v>
      </c>
      <c r="J817" s="2">
        <f t="shared" si="794"/>
        <v>-9.2524906299683001E-3</v>
      </c>
    </row>
    <row r="818" spans="2:10" x14ac:dyDescent="0.3">
      <c r="B818" s="29">
        <v>44781</v>
      </c>
      <c r="C818" s="2">
        <v>2353.4592290000001</v>
      </c>
      <c r="D818" s="2">
        <f t="shared" si="792"/>
        <v>1.3082103966999331E-2</v>
      </c>
      <c r="E818" s="2">
        <v>485.14999399999999</v>
      </c>
      <c r="F818" s="2">
        <f t="shared" si="792"/>
        <v>-2.560755202579898E-2</v>
      </c>
      <c r="G818" s="2">
        <v>8.65</v>
      </c>
      <c r="H818" s="2">
        <f t="shared" ref="H818" si="835">(G818-G817)/G817</f>
        <v>-1.1428571428571389E-2</v>
      </c>
      <c r="I818" s="2">
        <v>2790.505615</v>
      </c>
      <c r="J818" s="2">
        <f t="shared" si="794"/>
        <v>3.4650095000561147E-2</v>
      </c>
    </row>
    <row r="819" spans="2:10" x14ac:dyDescent="0.3">
      <c r="B819" s="29">
        <v>44783</v>
      </c>
      <c r="C819" s="2">
        <v>2367.5317380000001</v>
      </c>
      <c r="D819" s="2">
        <f t="shared" si="792"/>
        <v>5.9794998046257134E-3</v>
      </c>
      <c r="E819" s="2">
        <v>476.54998799999998</v>
      </c>
      <c r="F819" s="2">
        <f t="shared" si="792"/>
        <v>-1.772648893405945E-2</v>
      </c>
      <c r="G819" s="2">
        <v>8.6</v>
      </c>
      <c r="H819" s="2">
        <f t="shared" ref="H819" si="836">(G819-G818)/G818</f>
        <v>-5.7803468208093307E-3</v>
      </c>
      <c r="I819" s="2">
        <v>2825.788086</v>
      </c>
      <c r="J819" s="2">
        <f t="shared" si="794"/>
        <v>1.2643755601258659E-2</v>
      </c>
    </row>
    <row r="820" spans="2:10" x14ac:dyDescent="0.3">
      <c r="B820" s="29">
        <v>44784</v>
      </c>
      <c r="C820" s="2">
        <v>2375.4155270000001</v>
      </c>
      <c r="D820" s="2">
        <f t="shared" si="792"/>
        <v>3.3299612729415407E-3</v>
      </c>
      <c r="E820" s="2">
        <v>473.25</v>
      </c>
      <c r="F820" s="2">
        <f t="shared" si="792"/>
        <v>-6.9247467906766265E-3</v>
      </c>
      <c r="G820" s="2">
        <v>8.65</v>
      </c>
      <c r="H820" s="2">
        <f t="shared" ref="H820" si="837">(G820-G819)/G819</f>
        <v>5.8139534883721762E-3</v>
      </c>
      <c r="I820" s="2">
        <v>2832.6347660000001</v>
      </c>
      <c r="J820" s="2">
        <f t="shared" si="794"/>
        <v>2.4229276193501884E-3</v>
      </c>
    </row>
    <row r="821" spans="2:10" x14ac:dyDescent="0.3">
      <c r="B821" s="29">
        <v>44785</v>
      </c>
      <c r="C821" s="2">
        <v>2413.8278810000002</v>
      </c>
      <c r="D821" s="2">
        <f t="shared" si="792"/>
        <v>1.6170793515234965E-2</v>
      </c>
      <c r="E821" s="2">
        <v>466.79998799999998</v>
      </c>
      <c r="F821" s="2">
        <f t="shared" si="792"/>
        <v>-1.3629185419968336E-2</v>
      </c>
      <c r="G821" s="2">
        <v>8.6999999999999993</v>
      </c>
      <c r="H821" s="2">
        <f t="shared" ref="H821" si="838">(G821-G820)/G820</f>
        <v>5.7803468208091251E-3</v>
      </c>
      <c r="I821" s="2">
        <v>2863.1196289999998</v>
      </c>
      <c r="J821" s="2">
        <f t="shared" si="794"/>
        <v>1.0762016821197087E-2</v>
      </c>
    </row>
    <row r="822" spans="2:10" x14ac:dyDescent="0.3">
      <c r="B822" s="29">
        <v>44789</v>
      </c>
      <c r="C822" s="2">
        <v>2430.6044919999999</v>
      </c>
      <c r="D822" s="2">
        <f t="shared" si="792"/>
        <v>6.9502101338930443E-3</v>
      </c>
      <c r="E822" s="2">
        <v>484</v>
      </c>
      <c r="F822" s="2">
        <f t="shared" si="792"/>
        <v>3.6846641906940272E-2</v>
      </c>
      <c r="G822" s="2">
        <v>8.85</v>
      </c>
      <c r="H822" s="2">
        <f t="shared" ref="H822" si="839">(G822-G821)/G821</f>
        <v>1.7241379310344869E-2</v>
      </c>
      <c r="I822" s="2">
        <v>2974.3640140000002</v>
      </c>
      <c r="J822" s="2">
        <f t="shared" si="794"/>
        <v>3.8854256690229419E-2</v>
      </c>
    </row>
    <row r="823" spans="2:10" x14ac:dyDescent="0.3">
      <c r="B823" s="29">
        <v>44790</v>
      </c>
      <c r="C823" s="2">
        <v>2443.3017580000001</v>
      </c>
      <c r="D823" s="2">
        <f t="shared" si="792"/>
        <v>5.223912833943749E-3</v>
      </c>
      <c r="E823" s="2">
        <v>482.85000600000001</v>
      </c>
      <c r="F823" s="2">
        <f t="shared" si="792"/>
        <v>-2.3760206611570093E-3</v>
      </c>
      <c r="G823" s="2">
        <v>9</v>
      </c>
      <c r="H823" s="2">
        <f t="shared" ref="H823" si="840">(G823-G822)/G822</f>
        <v>1.6949152542372923E-2</v>
      </c>
      <c r="I823" s="2">
        <v>3007.147461</v>
      </c>
      <c r="J823" s="2">
        <f t="shared" si="794"/>
        <v>1.1022002298875242E-2</v>
      </c>
    </row>
    <row r="824" spans="2:10" x14ac:dyDescent="0.3">
      <c r="B824" s="29">
        <v>44791</v>
      </c>
      <c r="C824" s="2">
        <v>2447.7326659999999</v>
      </c>
      <c r="D824" s="2">
        <f t="shared" si="792"/>
        <v>1.8134919215327711E-3</v>
      </c>
      <c r="E824" s="2">
        <v>482.54998799999998</v>
      </c>
      <c r="F824" s="2">
        <f t="shared" si="792"/>
        <v>-6.2134823707555838E-4</v>
      </c>
      <c r="G824" s="2">
        <v>8.9</v>
      </c>
      <c r="H824" s="2">
        <f t="shared" ref="H824" si="841">(G824-G823)/G823</f>
        <v>-1.1111111111111072E-2</v>
      </c>
      <c r="I824" s="2">
        <v>3152.0749510000001</v>
      </c>
      <c r="J824" s="2">
        <f t="shared" si="794"/>
        <v>4.8194340942564119E-2</v>
      </c>
    </row>
    <row r="825" spans="2:10" x14ac:dyDescent="0.3">
      <c r="B825" s="29">
        <v>44792</v>
      </c>
      <c r="C825" s="2">
        <v>2404.0903320000002</v>
      </c>
      <c r="D825" s="2">
        <f t="shared" si="792"/>
        <v>-1.7829697910318965E-2</v>
      </c>
      <c r="E825" s="2">
        <v>488.45001200000002</v>
      </c>
      <c r="F825" s="2">
        <f t="shared" si="792"/>
        <v>1.222676229762963E-2</v>
      </c>
      <c r="G825" s="2">
        <v>8.8000000000000007</v>
      </c>
      <c r="H825" s="2">
        <f t="shared" ref="H825" si="842">(G825-G824)/G824</f>
        <v>-1.1235955056179735E-2</v>
      </c>
      <c r="I825" s="2">
        <v>3128.6367190000001</v>
      </c>
      <c r="J825" s="2">
        <f t="shared" si="794"/>
        <v>-7.4358104944694161E-3</v>
      </c>
    </row>
    <row r="826" spans="2:10" x14ac:dyDescent="0.3">
      <c r="B826" s="29">
        <v>44795</v>
      </c>
      <c r="C826" s="2">
        <v>2397.4221189999998</v>
      </c>
      <c r="D826" s="2">
        <f t="shared" si="792"/>
        <v>-2.773694861312881E-3</v>
      </c>
      <c r="E826" s="2">
        <v>493.29998799999998</v>
      </c>
      <c r="F826" s="2">
        <f t="shared" si="792"/>
        <v>9.9293190313197686E-3</v>
      </c>
      <c r="G826" s="2">
        <v>8.65</v>
      </c>
      <c r="H826" s="2">
        <f t="shared" ref="H826" si="843">(G826-G825)/G825</f>
        <v>-1.7045454545454586E-2</v>
      </c>
      <c r="I826" s="2">
        <v>3050.076172</v>
      </c>
      <c r="J826" s="2">
        <f t="shared" si="794"/>
        <v>-2.511015309732419E-2</v>
      </c>
    </row>
    <row r="827" spans="2:10" x14ac:dyDescent="0.3">
      <c r="B827" s="29">
        <v>44796</v>
      </c>
      <c r="C827" s="2">
        <v>2434.39624</v>
      </c>
      <c r="D827" s="2">
        <f t="shared" si="792"/>
        <v>1.5422449266223775E-2</v>
      </c>
      <c r="E827" s="2">
        <v>494.45001200000002</v>
      </c>
      <c r="F827" s="2">
        <f t="shared" si="792"/>
        <v>2.3312873058493372E-3</v>
      </c>
      <c r="G827" s="2">
        <v>8.85</v>
      </c>
      <c r="H827" s="2">
        <f t="shared" ref="H827" si="844">(G827-G826)/G826</f>
        <v>2.312138728323691E-2</v>
      </c>
      <c r="I827" s="2">
        <v>3029.1364749999998</v>
      </c>
      <c r="J827" s="2">
        <f t="shared" si="794"/>
        <v>-6.8653029692270426E-3</v>
      </c>
    </row>
    <row r="828" spans="2:10" x14ac:dyDescent="0.3">
      <c r="B828" s="29">
        <v>44797</v>
      </c>
      <c r="C828" s="2">
        <v>2427.911865</v>
      </c>
      <c r="D828" s="2">
        <f t="shared" si="792"/>
        <v>-2.6636481331403961E-3</v>
      </c>
      <c r="E828" s="2">
        <v>524.75</v>
      </c>
      <c r="F828" s="2">
        <f t="shared" si="792"/>
        <v>6.128018457809236E-2</v>
      </c>
      <c r="G828" s="2">
        <v>9.1999999999999993</v>
      </c>
      <c r="H828" s="2">
        <f t="shared" ref="H828" si="845">(G828-G827)/G827</f>
        <v>3.9548022598870018E-2</v>
      </c>
      <c r="I828" s="2">
        <v>3133.0844729999999</v>
      </c>
      <c r="J828" s="2">
        <f t="shared" si="794"/>
        <v>3.4316049758042054E-2</v>
      </c>
    </row>
    <row r="829" spans="2:10" x14ac:dyDescent="0.3">
      <c r="B829" s="29">
        <v>44798</v>
      </c>
      <c r="C829" s="2">
        <v>2420.8298340000001</v>
      </c>
      <c r="D829" s="2">
        <f t="shared" si="792"/>
        <v>-2.91692260419013E-3</v>
      </c>
      <c r="E829" s="2">
        <v>525.45001200000002</v>
      </c>
      <c r="F829" s="2">
        <f t="shared" si="792"/>
        <v>1.3339914244878803E-3</v>
      </c>
      <c r="G829" s="2">
        <v>9.1</v>
      </c>
      <c r="H829" s="2">
        <f t="shared" ref="H829" si="846">(G829-G828)/G828</f>
        <v>-1.0869565217391266E-2</v>
      </c>
      <c r="I829" s="2">
        <v>3064.8188479999999</v>
      </c>
      <c r="J829" s="2">
        <f t="shared" si="794"/>
        <v>-2.1788632125400088E-2</v>
      </c>
    </row>
    <row r="830" spans="2:10" x14ac:dyDescent="0.3">
      <c r="B830" s="29">
        <v>44799</v>
      </c>
      <c r="C830" s="2">
        <v>2407.9072270000001</v>
      </c>
      <c r="D830" s="2">
        <f t="shared" si="792"/>
        <v>-5.3380897816545873E-3</v>
      </c>
      <c r="E830" s="2">
        <v>546.04998799999998</v>
      </c>
      <c r="F830" s="2">
        <f t="shared" si="792"/>
        <v>3.9204444817863983E-2</v>
      </c>
      <c r="G830" s="2">
        <v>9.15</v>
      </c>
      <c r="H830" s="2">
        <f t="shared" ref="H830" si="847">(G830-G829)/G829</f>
        <v>5.494505494505573E-3</v>
      </c>
      <c r="I830" s="2">
        <v>3137.9821780000002</v>
      </c>
      <c r="J830" s="2">
        <f t="shared" si="794"/>
        <v>2.3871991666895517E-2</v>
      </c>
    </row>
    <row r="831" spans="2:10" x14ac:dyDescent="0.3">
      <c r="B831" s="29">
        <v>44802</v>
      </c>
      <c r="C831" s="2">
        <v>2389.1904300000001</v>
      </c>
      <c r="D831" s="2">
        <f t="shared" si="792"/>
        <v>-7.7730557017012683E-3</v>
      </c>
      <c r="E831" s="2">
        <v>609.54998799999998</v>
      </c>
      <c r="F831" s="2">
        <f t="shared" si="792"/>
        <v>0.11628971961446138</v>
      </c>
      <c r="G831" s="2">
        <v>8.85</v>
      </c>
      <c r="H831" s="2">
        <f t="shared" ref="H831" si="848">(G831-G830)/G830</f>
        <v>-3.2786885245901717E-2</v>
      </c>
      <c r="I831" s="2">
        <v>3141.0307619999999</v>
      </c>
      <c r="J831" s="2">
        <f t="shared" si="794"/>
        <v>9.7151093507570076E-4</v>
      </c>
    </row>
    <row r="832" spans="2:10" x14ac:dyDescent="0.3">
      <c r="B832" s="29">
        <v>44803</v>
      </c>
      <c r="C832" s="2">
        <v>2426.2563479999999</v>
      </c>
      <c r="D832" s="2">
        <f t="shared" si="792"/>
        <v>1.5514007395383625E-2</v>
      </c>
      <c r="E832" s="2">
        <v>615.65002400000003</v>
      </c>
      <c r="F832" s="2">
        <f t="shared" si="792"/>
        <v>1.0007441752258792E-2</v>
      </c>
      <c r="G832" s="2">
        <v>9.0500000000000007</v>
      </c>
      <c r="H832" s="2">
        <f t="shared" ref="H832" si="849">(G832-G831)/G831</f>
        <v>2.2598870056497296E-2</v>
      </c>
      <c r="I832" s="2">
        <v>3192.7548830000001</v>
      </c>
      <c r="J832" s="2">
        <f t="shared" si="794"/>
        <v>1.6467244328121675E-2</v>
      </c>
    </row>
    <row r="833" spans="2:10" x14ac:dyDescent="0.3">
      <c r="B833" s="29">
        <v>44805</v>
      </c>
      <c r="C833" s="2">
        <v>2354.9296880000002</v>
      </c>
      <c r="D833" s="2">
        <f t="shared" si="792"/>
        <v>-2.9397825196334004E-2</v>
      </c>
      <c r="E833" s="2">
        <v>657.34997599999997</v>
      </c>
      <c r="F833" s="2">
        <f t="shared" si="792"/>
        <v>6.7733209411845866E-2</v>
      </c>
      <c r="G833" s="2">
        <v>9.1</v>
      </c>
      <c r="H833" s="2">
        <f t="shared" ref="H833" si="850">(G833-G832)/G832</f>
        <v>5.5248618784529205E-3</v>
      </c>
      <c r="I833" s="2">
        <v>3231.6354980000001</v>
      </c>
      <c r="J833" s="2">
        <f t="shared" si="794"/>
        <v>1.2177763851218902E-2</v>
      </c>
    </row>
    <row r="834" spans="2:10" x14ac:dyDescent="0.3">
      <c r="B834" s="29">
        <v>44806</v>
      </c>
      <c r="C834" s="2">
        <v>2327.4291990000002</v>
      </c>
      <c r="D834" s="2">
        <f t="shared" si="792"/>
        <v>-1.1677838680336861E-2</v>
      </c>
      <c r="E834" s="2">
        <v>654.40002400000003</v>
      </c>
      <c r="F834" s="2">
        <f t="shared" si="792"/>
        <v>-4.4876429720900144E-3</v>
      </c>
      <c r="G834" s="2">
        <v>8.9499999999999993</v>
      </c>
      <c r="H834" s="2">
        <f t="shared" ref="H834" si="851">(G834-G833)/G833</f>
        <v>-1.6483516483516522E-2</v>
      </c>
      <c r="I834" s="2">
        <v>3354.124268</v>
      </c>
      <c r="J834" s="2">
        <f t="shared" si="794"/>
        <v>3.7903027762817308E-2</v>
      </c>
    </row>
    <row r="835" spans="2:10" x14ac:dyDescent="0.3">
      <c r="B835" s="29">
        <v>44809</v>
      </c>
      <c r="C835" s="2">
        <v>2363.5754390000002</v>
      </c>
      <c r="D835" s="2">
        <f t="shared" si="792"/>
        <v>1.5530543320299744E-2</v>
      </c>
      <c r="E835" s="2">
        <v>653.70001200000002</v>
      </c>
      <c r="F835" s="2">
        <f t="shared" si="792"/>
        <v>-1.0697004497665103E-3</v>
      </c>
      <c r="G835" s="2">
        <v>9.3000000000000007</v>
      </c>
      <c r="H835" s="2">
        <f t="shared" ref="H835" si="852">(G835-G834)/G834</f>
        <v>3.9106145251396808E-2</v>
      </c>
      <c r="I835" s="2">
        <v>3344.8789059999999</v>
      </c>
      <c r="J835" s="2">
        <f t="shared" si="794"/>
        <v>-2.7564160601339155E-3</v>
      </c>
    </row>
    <row r="836" spans="2:10" x14ac:dyDescent="0.3">
      <c r="B836" s="29">
        <v>44810</v>
      </c>
      <c r="C836" s="2">
        <v>2388.4545899999998</v>
      </c>
      <c r="D836" s="2">
        <f t="shared" si="792"/>
        <v>1.0526065971698242E-2</v>
      </c>
      <c r="E836" s="2">
        <v>625.40002400000003</v>
      </c>
      <c r="F836" s="2">
        <f t="shared" si="792"/>
        <v>-4.3292010831414797E-2</v>
      </c>
      <c r="G836" s="2">
        <v>9.15</v>
      </c>
      <c r="H836" s="2">
        <f t="shared" ref="H836" si="853">(G836-G835)/G835</f>
        <v>-1.6129032258064554E-2</v>
      </c>
      <c r="I836" s="2">
        <v>3434.0842290000001</v>
      </c>
      <c r="J836" s="2">
        <f t="shared" si="794"/>
        <v>2.6669223462764166E-2</v>
      </c>
    </row>
    <row r="837" spans="2:10" x14ac:dyDescent="0.3">
      <c r="B837" s="29">
        <v>44811</v>
      </c>
      <c r="C837" s="2">
        <v>2374.5664059999999</v>
      </c>
      <c r="D837" s="2">
        <f t="shared" si="792"/>
        <v>-5.8147155311836646E-3</v>
      </c>
      <c r="E837" s="2">
        <v>640.65002400000003</v>
      </c>
      <c r="F837" s="2">
        <f t="shared" si="792"/>
        <v>2.4384393052085972E-2</v>
      </c>
      <c r="G837" s="2">
        <v>9.75</v>
      </c>
      <c r="H837" s="2">
        <f t="shared" ref="H837" si="854">(G837-G836)/G836</f>
        <v>6.557377049180324E-2</v>
      </c>
      <c r="I837" s="2">
        <v>3472.0153810000002</v>
      </c>
      <c r="J837" s="2">
        <f t="shared" si="794"/>
        <v>1.1045492617706003E-2</v>
      </c>
    </row>
    <row r="838" spans="2:10" x14ac:dyDescent="0.3">
      <c r="B838" s="29">
        <v>44812</v>
      </c>
      <c r="C838" s="2">
        <v>2377.9233399999998</v>
      </c>
      <c r="D838" s="2">
        <f t="shared" si="792"/>
        <v>1.4137039888704255E-3</v>
      </c>
      <c r="E838" s="2">
        <v>633.04998799999998</v>
      </c>
      <c r="F838" s="2">
        <f t="shared" si="792"/>
        <v>-1.1863007438207862E-2</v>
      </c>
      <c r="G838" s="2">
        <v>9.6999999999999993</v>
      </c>
      <c r="H838" s="2">
        <f t="shared" ref="H838" si="855">(G838-G837)/G837</f>
        <v>-5.1282051282052011E-3</v>
      </c>
      <c r="I838" s="2">
        <v>3461.0708009999998</v>
      </c>
      <c r="J838" s="2">
        <f t="shared" si="794"/>
        <v>-3.1522268190091046E-3</v>
      </c>
    </row>
    <row r="839" spans="2:10" x14ac:dyDescent="0.3">
      <c r="B839" s="29">
        <v>44813</v>
      </c>
      <c r="C839" s="2">
        <v>2363.1154790000001</v>
      </c>
      <c r="D839" s="2">
        <f t="shared" si="792"/>
        <v>-6.2272238767797188E-3</v>
      </c>
      <c r="E839" s="2">
        <v>625.20001200000002</v>
      </c>
      <c r="F839" s="2">
        <f t="shared" si="792"/>
        <v>-1.240024666108985E-2</v>
      </c>
      <c r="G839" s="2">
        <v>9.5500000000000007</v>
      </c>
      <c r="H839" s="2">
        <f t="shared" ref="H839" si="856">(G839-G838)/G838</f>
        <v>-1.5463917525773051E-2</v>
      </c>
      <c r="I839" s="2">
        <v>3449.4765630000002</v>
      </c>
      <c r="J839" s="2">
        <f t="shared" si="794"/>
        <v>-3.3498991111796323E-3</v>
      </c>
    </row>
    <row r="840" spans="2:10" x14ac:dyDescent="0.3">
      <c r="B840" s="29">
        <v>44816</v>
      </c>
      <c r="C840" s="2">
        <v>2389.5583499999998</v>
      </c>
      <c r="D840" s="2">
        <f t="shared" si="792"/>
        <v>1.1189834451589973E-2</v>
      </c>
      <c r="E840" s="2">
        <v>627.15002400000003</v>
      </c>
      <c r="F840" s="2">
        <f t="shared" si="792"/>
        <v>3.1190210533777389E-3</v>
      </c>
      <c r="G840" s="2">
        <v>9.65</v>
      </c>
      <c r="H840" s="2">
        <f t="shared" ref="H840" si="857">(G840-G839)/G839</f>
        <v>1.0471204188481638E-2</v>
      </c>
      <c r="I840" s="2">
        <v>3462.0703130000002</v>
      </c>
      <c r="J840" s="2">
        <f t="shared" si="794"/>
        <v>3.6509162390270743E-3</v>
      </c>
    </row>
    <row r="841" spans="2:10" x14ac:dyDescent="0.3">
      <c r="B841" s="29">
        <v>44817</v>
      </c>
      <c r="C841" s="2">
        <v>2409.516846</v>
      </c>
      <c r="D841" s="2">
        <f t="shared" ref="D841:F904" si="858">(C841-C840)/C840</f>
        <v>8.3523785891230478E-3</v>
      </c>
      <c r="E841" s="2">
        <v>619.79998799999998</v>
      </c>
      <c r="F841" s="2">
        <f t="shared" si="858"/>
        <v>-1.1719741240096079E-2</v>
      </c>
      <c r="G841" s="2">
        <v>9.9</v>
      </c>
      <c r="H841" s="2">
        <f t="shared" ref="H841" si="859">(G841-G840)/G840</f>
        <v>2.5906735751295335E-2</v>
      </c>
      <c r="I841" s="2">
        <v>3554.024414</v>
      </c>
      <c r="J841" s="2">
        <f t="shared" ref="J841:J904" si="860">(I841-I840)/I840</f>
        <v>2.6560437162328598E-2</v>
      </c>
    </row>
    <row r="842" spans="2:10" x14ac:dyDescent="0.3">
      <c r="B842" s="29">
        <v>44818</v>
      </c>
      <c r="C842" s="2">
        <v>2380.6367190000001</v>
      </c>
      <c r="D842" s="2">
        <f t="shared" si="858"/>
        <v>-1.1985858097627885E-2</v>
      </c>
      <c r="E842" s="2">
        <v>615</v>
      </c>
      <c r="F842" s="2">
        <f t="shared" si="858"/>
        <v>-7.7444144771425596E-3</v>
      </c>
      <c r="G842" s="2">
        <v>9.75</v>
      </c>
      <c r="H842" s="2">
        <f t="shared" ref="H842" si="861">(G842-G841)/G841</f>
        <v>-1.5151515151515187E-2</v>
      </c>
      <c r="I842" s="2">
        <v>3570.3164059999999</v>
      </c>
      <c r="J842" s="2">
        <f t="shared" si="860"/>
        <v>4.5840968159426764E-3</v>
      </c>
    </row>
    <row r="843" spans="2:10" x14ac:dyDescent="0.3">
      <c r="B843" s="29">
        <v>44819</v>
      </c>
      <c r="C843" s="2">
        <v>2357.0451659999999</v>
      </c>
      <c r="D843" s="2">
        <f t="shared" si="858"/>
        <v>-9.909766077165259E-3</v>
      </c>
      <c r="E843" s="2">
        <v>633.25</v>
      </c>
      <c r="F843" s="2">
        <f t="shared" si="858"/>
        <v>2.9674796747967479E-2</v>
      </c>
      <c r="G843" s="2">
        <v>9.65</v>
      </c>
      <c r="H843" s="2">
        <f t="shared" ref="H843" si="862">(G843-G842)/G842</f>
        <v>-1.025641025641022E-2</v>
      </c>
      <c r="I843" s="2">
        <v>3746.8278810000002</v>
      </c>
      <c r="J843" s="2">
        <f t="shared" si="860"/>
        <v>4.9438608495137461E-2</v>
      </c>
    </row>
    <row r="844" spans="2:10" x14ac:dyDescent="0.3">
      <c r="B844" s="29">
        <v>44820</v>
      </c>
      <c r="C844" s="2">
        <v>2298.6408689999998</v>
      </c>
      <c r="D844" s="2">
        <f t="shared" si="858"/>
        <v>-2.4778607488084105E-2</v>
      </c>
      <c r="E844" s="2">
        <v>610.29998799999998</v>
      </c>
      <c r="F844" s="2">
        <f t="shared" si="858"/>
        <v>-3.624162968811688E-2</v>
      </c>
      <c r="G844" s="2">
        <v>9.1999999999999993</v>
      </c>
      <c r="H844" s="2">
        <f t="shared" ref="H844" si="863">(G844-G843)/G843</f>
        <v>-4.6632124352331716E-2</v>
      </c>
      <c r="I844" s="2">
        <v>3700.3510740000002</v>
      </c>
      <c r="J844" s="2">
        <f t="shared" si="860"/>
        <v>-1.2404307984277009E-2</v>
      </c>
    </row>
    <row r="845" spans="2:10" x14ac:dyDescent="0.3">
      <c r="B845" s="29">
        <v>44823</v>
      </c>
      <c r="C845" s="2">
        <v>2301.6301269999999</v>
      </c>
      <c r="D845" s="2">
        <f t="shared" si="858"/>
        <v>1.3004458592526939E-3</v>
      </c>
      <c r="E845" s="2">
        <v>594.25</v>
      </c>
      <c r="F845" s="2">
        <f t="shared" si="858"/>
        <v>-2.6298522555435452E-2</v>
      </c>
      <c r="G845" s="2">
        <v>9.1</v>
      </c>
      <c r="H845" s="2">
        <f t="shared" ref="H845" si="864">(G845-G844)/G844</f>
        <v>-1.0869565217391266E-2</v>
      </c>
      <c r="I845" s="2">
        <v>3776.7629390000002</v>
      </c>
      <c r="J845" s="2">
        <f t="shared" si="860"/>
        <v>2.064989604280992E-2</v>
      </c>
    </row>
    <row r="846" spans="2:10" x14ac:dyDescent="0.3">
      <c r="B846" s="29">
        <v>44824</v>
      </c>
      <c r="C846" s="2">
        <v>2301.998047</v>
      </c>
      <c r="D846" s="2">
        <f t="shared" si="858"/>
        <v>1.5985192220250259E-4</v>
      </c>
      <c r="E846" s="2">
        <v>620.15002400000003</v>
      </c>
      <c r="F846" s="2">
        <f t="shared" si="858"/>
        <v>4.3584390408077461E-2</v>
      </c>
      <c r="G846" s="2">
        <v>9.15</v>
      </c>
      <c r="H846" s="2">
        <f t="shared" ref="H846" si="865">(G846-G845)/G845</f>
        <v>5.494505494505573E-3</v>
      </c>
      <c r="I846" s="2">
        <v>3832.6352539999998</v>
      </c>
      <c r="J846" s="2">
        <f t="shared" si="860"/>
        <v>1.4793704530153358E-2</v>
      </c>
    </row>
    <row r="847" spans="2:10" x14ac:dyDescent="0.3">
      <c r="B847" s="29">
        <v>44825</v>
      </c>
      <c r="C847" s="2">
        <v>2308.344482</v>
      </c>
      <c r="D847" s="2">
        <f t="shared" si="858"/>
        <v>2.7569245804837683E-3</v>
      </c>
      <c r="E847" s="2">
        <v>633.90002400000003</v>
      </c>
      <c r="F847" s="2">
        <f t="shared" si="858"/>
        <v>2.2172054289882604E-2</v>
      </c>
      <c r="G847" s="2">
        <v>9.1999999999999993</v>
      </c>
      <c r="H847" s="2">
        <f t="shared" ref="H847" si="866">(G847-G846)/G846</f>
        <v>5.4644808743168228E-3</v>
      </c>
      <c r="I847" s="2">
        <v>3638.282471</v>
      </c>
      <c r="J847" s="2">
        <f t="shared" si="860"/>
        <v>-5.0709960671879745E-2</v>
      </c>
    </row>
    <row r="848" spans="2:10" x14ac:dyDescent="0.3">
      <c r="B848" s="29">
        <v>44826</v>
      </c>
      <c r="C848" s="2">
        <v>2286.5922850000002</v>
      </c>
      <c r="D848" s="2">
        <f t="shared" si="858"/>
        <v>-9.4232889283289382E-3</v>
      </c>
      <c r="E848" s="2">
        <v>640.95001200000002</v>
      </c>
      <c r="F848" s="2">
        <f t="shared" si="858"/>
        <v>1.1121608665533012E-2</v>
      </c>
      <c r="G848" s="2">
        <v>9.1</v>
      </c>
      <c r="H848" s="2">
        <f t="shared" ref="H848" si="867">(G848-G847)/G847</f>
        <v>-1.0869565217391266E-2</v>
      </c>
      <c r="I848" s="2">
        <v>3714.444336</v>
      </c>
      <c r="J848" s="2">
        <f t="shared" si="860"/>
        <v>2.0933466713228169E-2</v>
      </c>
    </row>
    <row r="849" spans="2:10" x14ac:dyDescent="0.3">
      <c r="B849" s="29">
        <v>44827</v>
      </c>
      <c r="C849" s="2">
        <v>2243.7319339999999</v>
      </c>
      <c r="D849" s="2">
        <f t="shared" si="858"/>
        <v>-1.8744203451206982E-2</v>
      </c>
      <c r="E849" s="2">
        <v>617.45001200000002</v>
      </c>
      <c r="F849" s="2">
        <f t="shared" si="858"/>
        <v>-3.6664325704076905E-2</v>
      </c>
      <c r="G849" s="2">
        <v>8.9499999999999993</v>
      </c>
      <c r="H849" s="2">
        <f t="shared" ref="H849" si="868">(G849-G848)/G848</f>
        <v>-1.6483516483516522E-2</v>
      </c>
      <c r="I849" s="2">
        <v>3672.4653320000002</v>
      </c>
      <c r="J849" s="2">
        <f t="shared" si="860"/>
        <v>-1.1301556895911389E-2</v>
      </c>
    </row>
    <row r="850" spans="2:10" x14ac:dyDescent="0.3">
      <c r="B850" s="29">
        <v>44830</v>
      </c>
      <c r="C850" s="2">
        <v>2186.569336</v>
      </c>
      <c r="D850" s="2">
        <f t="shared" si="858"/>
        <v>-2.5476571926350222E-2</v>
      </c>
      <c r="E850" s="2">
        <v>598</v>
      </c>
      <c r="F850" s="2">
        <f t="shared" si="858"/>
        <v>-3.1500545180975746E-2</v>
      </c>
      <c r="G850" s="2">
        <v>9</v>
      </c>
      <c r="H850" s="2">
        <f t="shared" ref="H850" si="869">(G850-G849)/G849</f>
        <v>5.5865921787710297E-3</v>
      </c>
      <c r="I850" s="2">
        <v>3584.4091800000001</v>
      </c>
      <c r="J850" s="2">
        <f t="shared" si="860"/>
        <v>-2.3977395030178629E-2</v>
      </c>
    </row>
    <row r="851" spans="2:10" x14ac:dyDescent="0.3">
      <c r="B851" s="29">
        <v>44831</v>
      </c>
      <c r="C851" s="2">
        <v>2203.9526369999999</v>
      </c>
      <c r="D851" s="2">
        <f t="shared" si="858"/>
        <v>7.9500341991441178E-3</v>
      </c>
      <c r="E851" s="2">
        <v>622.25</v>
      </c>
      <c r="F851" s="2">
        <f t="shared" si="858"/>
        <v>4.0551839464882944E-2</v>
      </c>
      <c r="G851" s="2">
        <v>9.15</v>
      </c>
      <c r="H851" s="2">
        <f t="shared" ref="H851" si="870">(G851-G850)/G850</f>
        <v>1.6666666666666705E-2</v>
      </c>
      <c r="I851" s="2">
        <v>3557.3227539999998</v>
      </c>
      <c r="J851" s="2">
        <f t="shared" si="860"/>
        <v>-7.5567337990135102E-3</v>
      </c>
    </row>
    <row r="852" spans="2:10" x14ac:dyDescent="0.3">
      <c r="B852" s="29">
        <v>44832</v>
      </c>
      <c r="C852" s="2">
        <v>2145.272461</v>
      </c>
      <c r="D852" s="2">
        <f t="shared" si="858"/>
        <v>-2.6624971433086134E-2</v>
      </c>
      <c r="E852" s="2">
        <v>651.09997599999997</v>
      </c>
      <c r="F852" s="2">
        <f t="shared" si="858"/>
        <v>4.6363963037364356E-2</v>
      </c>
      <c r="G852" s="2">
        <v>9</v>
      </c>
      <c r="H852" s="2">
        <f t="shared" ref="H852" si="871">(G852-G851)/G851</f>
        <v>-1.6393442622950859E-2</v>
      </c>
      <c r="I852" s="2">
        <v>3546.9777829999998</v>
      </c>
      <c r="J852" s="2">
        <f t="shared" si="860"/>
        <v>-2.908077707699611E-3</v>
      </c>
    </row>
    <row r="853" spans="2:10" x14ac:dyDescent="0.3">
      <c r="B853" s="29">
        <v>44833</v>
      </c>
      <c r="C853" s="2">
        <v>2138.696289</v>
      </c>
      <c r="D853" s="2">
        <f t="shared" si="858"/>
        <v>-3.0654250774909109E-3</v>
      </c>
      <c r="E853" s="2">
        <v>661.70001200000002</v>
      </c>
      <c r="F853" s="2">
        <f t="shared" si="858"/>
        <v>1.6280197190484992E-2</v>
      </c>
      <c r="G853" s="2">
        <v>8.5</v>
      </c>
      <c r="H853" s="2">
        <f t="shared" ref="H853" si="872">(G853-G852)/G852</f>
        <v>-5.5555555555555552E-2</v>
      </c>
      <c r="I853" s="2">
        <v>3468.966797</v>
      </c>
      <c r="J853" s="2">
        <f t="shared" si="860"/>
        <v>-2.1993649459517851E-2</v>
      </c>
    </row>
    <row r="854" spans="2:10" x14ac:dyDescent="0.3">
      <c r="B854" s="29">
        <v>44834</v>
      </c>
      <c r="C854" s="2">
        <v>2186.9372560000002</v>
      </c>
      <c r="D854" s="2">
        <f t="shared" si="858"/>
        <v>2.2556249453519382E-2</v>
      </c>
      <c r="E854" s="2">
        <v>673.95001200000002</v>
      </c>
      <c r="F854" s="2">
        <f t="shared" si="858"/>
        <v>1.8512920927678627E-2</v>
      </c>
      <c r="G854" s="2">
        <v>8.8000000000000007</v>
      </c>
      <c r="H854" s="2">
        <f t="shared" ref="H854" si="873">(G854-G853)/G853</f>
        <v>3.5294117647058906E-2</v>
      </c>
      <c r="I854" s="2">
        <v>3454.024414</v>
      </c>
      <c r="J854" s="2">
        <f t="shared" si="860"/>
        <v>-4.3074448025626532E-3</v>
      </c>
    </row>
    <row r="855" spans="2:10" x14ac:dyDescent="0.3">
      <c r="B855" s="29">
        <v>44837</v>
      </c>
      <c r="C855" s="2">
        <v>2179.349365</v>
      </c>
      <c r="D855" s="2">
        <f t="shared" si="858"/>
        <v>-3.4696427522930848E-3</v>
      </c>
      <c r="E855" s="2">
        <v>683.34997599999997</v>
      </c>
      <c r="F855" s="2">
        <f t="shared" si="858"/>
        <v>1.3947568562399483E-2</v>
      </c>
      <c r="G855" s="2">
        <v>8.85</v>
      </c>
      <c r="H855" s="2">
        <f t="shared" ref="H855" si="874">(G855-G854)/G854</f>
        <v>5.6818181818180605E-3</v>
      </c>
      <c r="I855" s="2">
        <v>3155.7233890000002</v>
      </c>
      <c r="J855" s="2">
        <f t="shared" si="860"/>
        <v>-8.6363322676850013E-2</v>
      </c>
    </row>
    <row r="856" spans="2:10" x14ac:dyDescent="0.3">
      <c r="B856" s="29">
        <v>44838</v>
      </c>
      <c r="C856" s="2">
        <v>2219.5424800000001</v>
      </c>
      <c r="D856" s="2">
        <f t="shared" si="858"/>
        <v>1.8442713061749067E-2</v>
      </c>
      <c r="E856" s="2">
        <v>678.79998799999998</v>
      </c>
      <c r="F856" s="2">
        <f t="shared" si="858"/>
        <v>-6.658356859296919E-3</v>
      </c>
      <c r="G856" s="2">
        <v>9</v>
      </c>
      <c r="H856" s="2">
        <f t="shared" ref="H856" si="875">(G856-G855)/G855</f>
        <v>1.6949152542372923E-2</v>
      </c>
      <c r="I856" s="2">
        <v>3236.0832519999999</v>
      </c>
      <c r="J856" s="2">
        <f t="shared" si="860"/>
        <v>2.5464799380108049E-2</v>
      </c>
    </row>
    <row r="857" spans="2:10" x14ac:dyDescent="0.3">
      <c r="B857" s="29">
        <v>44840</v>
      </c>
      <c r="C857" s="2">
        <v>2227.7280270000001</v>
      </c>
      <c r="D857" s="2">
        <f t="shared" si="858"/>
        <v>3.6879433819171788E-3</v>
      </c>
      <c r="E857" s="2">
        <v>707</v>
      </c>
      <c r="F857" s="2">
        <f t="shared" si="858"/>
        <v>4.1543919414447628E-2</v>
      </c>
      <c r="G857" s="2">
        <v>9</v>
      </c>
      <c r="H857" s="2">
        <f t="shared" ref="H857" si="876">(G857-G856)/G856</f>
        <v>0</v>
      </c>
      <c r="I857" s="2">
        <v>3283.3596189999998</v>
      </c>
      <c r="J857" s="2">
        <f t="shared" si="860"/>
        <v>1.4609131879033605E-2</v>
      </c>
    </row>
    <row r="858" spans="2:10" x14ac:dyDescent="0.3">
      <c r="B858" s="29">
        <v>44841</v>
      </c>
      <c r="C858" s="2">
        <v>2237.1557619999999</v>
      </c>
      <c r="D858" s="2">
        <f t="shared" si="858"/>
        <v>4.2319955065142053E-3</v>
      </c>
      <c r="E858" s="2">
        <v>738.25</v>
      </c>
      <c r="F858" s="2">
        <f t="shared" si="858"/>
        <v>4.42008486562942E-2</v>
      </c>
      <c r="G858" s="2">
        <v>9.1</v>
      </c>
      <c r="H858" s="2">
        <f t="shared" ref="H858" si="877">(G858-G857)/G857</f>
        <v>1.1111111111111072E-2</v>
      </c>
      <c r="I858" s="2">
        <v>3275.9633789999998</v>
      </c>
      <c r="J858" s="2">
        <f t="shared" si="860"/>
        <v>-2.2526438947472584E-3</v>
      </c>
    </row>
    <row r="859" spans="2:10" x14ac:dyDescent="0.3">
      <c r="B859" s="29">
        <v>44844</v>
      </c>
      <c r="C859" s="2">
        <v>2212.736328</v>
      </c>
      <c r="D859" s="2">
        <f t="shared" si="858"/>
        <v>-1.0915392846034612E-2</v>
      </c>
      <c r="E859" s="2">
        <v>759.65002400000003</v>
      </c>
      <c r="F859" s="2">
        <f t="shared" si="858"/>
        <v>2.8987502878428759E-2</v>
      </c>
      <c r="G859" s="2">
        <v>8.85</v>
      </c>
      <c r="H859" s="2">
        <f t="shared" ref="H859" si="878">(G859-G858)/G858</f>
        <v>-2.7472527472527472E-2</v>
      </c>
      <c r="I859" s="2">
        <v>3244.6289059999999</v>
      </c>
      <c r="J859" s="2">
        <f t="shared" si="860"/>
        <v>-9.564964370744845E-3</v>
      </c>
    </row>
    <row r="860" spans="2:10" x14ac:dyDescent="0.3">
      <c r="B860" s="29">
        <v>44845</v>
      </c>
      <c r="C860" s="2">
        <v>2168.6801759999998</v>
      </c>
      <c r="D860" s="2">
        <f t="shared" si="858"/>
        <v>-1.9910258372185099E-2</v>
      </c>
      <c r="E860" s="2">
        <v>716.90002400000003</v>
      </c>
      <c r="F860" s="2">
        <f t="shared" si="858"/>
        <v>-5.627591476255913E-2</v>
      </c>
      <c r="G860" s="2">
        <v>8.65</v>
      </c>
      <c r="H860" s="2">
        <f t="shared" ref="H860" si="879">(G860-G859)/G859</f>
        <v>-2.2598870056497095E-2</v>
      </c>
      <c r="I860" s="2">
        <v>3272.3149410000001</v>
      </c>
      <c r="J860" s="2">
        <f t="shared" si="860"/>
        <v>8.5328818185657178E-3</v>
      </c>
    </row>
    <row r="861" spans="2:10" x14ac:dyDescent="0.3">
      <c r="B861" s="29">
        <v>44846</v>
      </c>
      <c r="C861" s="2">
        <v>2184.6379390000002</v>
      </c>
      <c r="D861" s="2">
        <f t="shared" si="858"/>
        <v>7.3582832436977748E-3</v>
      </c>
      <c r="E861" s="2">
        <v>714.90002400000003</v>
      </c>
      <c r="F861" s="2">
        <f t="shared" si="858"/>
        <v>-2.7897892775074029E-3</v>
      </c>
      <c r="G861" s="2">
        <v>8.65</v>
      </c>
      <c r="H861" s="2">
        <f t="shared" ref="H861" si="880">(G861-G860)/G860</f>
        <v>0</v>
      </c>
      <c r="I861" s="2">
        <v>3222.040039</v>
      </c>
      <c r="J861" s="2">
        <f t="shared" si="860"/>
        <v>-1.5363711288937366E-2</v>
      </c>
    </row>
    <row r="862" spans="2:10" x14ac:dyDescent="0.3">
      <c r="B862" s="29">
        <v>44847</v>
      </c>
      <c r="C862" s="2">
        <v>2191.5820309999999</v>
      </c>
      <c r="D862" s="2">
        <f t="shared" si="858"/>
        <v>3.1786008454921955E-3</v>
      </c>
      <c r="E862" s="2">
        <v>719.65002400000003</v>
      </c>
      <c r="F862" s="2">
        <f t="shared" si="858"/>
        <v>6.6442856910576909E-3</v>
      </c>
      <c r="G862" s="2">
        <v>8.6</v>
      </c>
      <c r="H862" s="2">
        <f t="shared" ref="H862" si="881">(G862-G861)/G861</f>
        <v>-5.7803468208093307E-3</v>
      </c>
      <c r="I862" s="2">
        <v>3232.0351559999999</v>
      </c>
      <c r="J862" s="2">
        <f t="shared" si="860"/>
        <v>3.1021082540929703E-3</v>
      </c>
    </row>
    <row r="863" spans="2:10" x14ac:dyDescent="0.3">
      <c r="B863" s="29">
        <v>44848</v>
      </c>
      <c r="C863" s="2">
        <v>2180.4528810000002</v>
      </c>
      <c r="D863" s="2">
        <f t="shared" si="858"/>
        <v>-5.0781352660213309E-3</v>
      </c>
      <c r="E863" s="2">
        <v>712.25</v>
      </c>
      <c r="F863" s="2">
        <f t="shared" si="858"/>
        <v>-1.0282809356232343E-2</v>
      </c>
      <c r="G863" s="2">
        <v>8.5</v>
      </c>
      <c r="H863" s="2">
        <f t="shared" ref="H863" si="882">(G863-G862)/G862</f>
        <v>-1.1627906976744146E-2</v>
      </c>
      <c r="I863" s="2">
        <v>3207.8972170000002</v>
      </c>
      <c r="J863" s="2">
        <f t="shared" si="860"/>
        <v>-7.4683404836081964E-3</v>
      </c>
    </row>
    <row r="864" spans="2:10" x14ac:dyDescent="0.3">
      <c r="B864" s="29">
        <v>44851</v>
      </c>
      <c r="C864" s="2">
        <v>2215.4494629999999</v>
      </c>
      <c r="D864" s="2">
        <f t="shared" si="858"/>
        <v>1.6050143667378686E-2</v>
      </c>
      <c r="E864" s="2">
        <v>694.54998799999998</v>
      </c>
      <c r="F864" s="2">
        <f t="shared" si="858"/>
        <v>-2.4850841698841719E-2</v>
      </c>
      <c r="G864" s="2">
        <v>8.4</v>
      </c>
      <c r="H864" s="2">
        <f t="shared" ref="H864" si="883">(G864-G863)/G863</f>
        <v>-1.1764705882352899E-2</v>
      </c>
      <c r="I864" s="2">
        <v>3210.9958499999998</v>
      </c>
      <c r="J864" s="2">
        <f t="shared" si="860"/>
        <v>9.659389906816982E-4</v>
      </c>
    </row>
    <row r="865" spans="2:10" x14ac:dyDescent="0.3">
      <c r="B865" s="29">
        <v>44852</v>
      </c>
      <c r="C865" s="2">
        <v>2254.538818</v>
      </c>
      <c r="D865" s="2">
        <f t="shared" si="858"/>
        <v>1.7643984055076625E-2</v>
      </c>
      <c r="E865" s="2">
        <v>711.04998799999998</v>
      </c>
      <c r="F865" s="2">
        <f t="shared" si="858"/>
        <v>2.3756389439315635E-2</v>
      </c>
      <c r="G865" s="2">
        <v>8.4499999999999993</v>
      </c>
      <c r="H865" s="2">
        <f t="shared" ref="H865" si="884">(G865-G864)/G864</f>
        <v>5.9523809523808254E-3</v>
      </c>
      <c r="I865" s="2">
        <v>3282.6599120000001</v>
      </c>
      <c r="J865" s="2">
        <f t="shared" si="860"/>
        <v>2.2318329062929274E-2</v>
      </c>
    </row>
    <row r="866" spans="2:10" x14ac:dyDescent="0.3">
      <c r="B866" s="29">
        <v>44853</v>
      </c>
      <c r="C866" s="2">
        <v>2293.766357</v>
      </c>
      <c r="D866" s="2">
        <f t="shared" si="858"/>
        <v>1.7399362870495486E-2</v>
      </c>
      <c r="E866" s="2">
        <v>695.5</v>
      </c>
      <c r="F866" s="2">
        <f t="shared" si="858"/>
        <v>-2.1869050365555993E-2</v>
      </c>
      <c r="G866" s="2">
        <v>8.5</v>
      </c>
      <c r="H866" s="2">
        <f t="shared" ref="H866" si="885">(G866-G865)/G865</f>
        <v>5.9171597633136943E-3</v>
      </c>
      <c r="I866" s="2">
        <v>3275.6135250000002</v>
      </c>
      <c r="J866" s="2">
        <f t="shared" si="860"/>
        <v>-2.1465479790462884E-3</v>
      </c>
    </row>
    <row r="867" spans="2:10" x14ac:dyDescent="0.3">
      <c r="B867" s="29">
        <v>44854</v>
      </c>
      <c r="C867" s="2">
        <v>2299.928711</v>
      </c>
      <c r="D867" s="2">
        <f t="shared" si="858"/>
        <v>2.686565691921538E-3</v>
      </c>
      <c r="E867" s="2">
        <v>690.75</v>
      </c>
      <c r="F867" s="2">
        <f t="shared" si="858"/>
        <v>-6.8296189791516894E-3</v>
      </c>
      <c r="G867" s="2">
        <v>8.5500000000000007</v>
      </c>
      <c r="H867" s="2">
        <f t="shared" ref="H867" si="886">(G867-G866)/G866</f>
        <v>5.8823529411765538E-3</v>
      </c>
      <c r="I867" s="2">
        <v>3355.4235840000001</v>
      </c>
      <c r="J867" s="2">
        <f t="shared" si="860"/>
        <v>2.4364919240587122E-2</v>
      </c>
    </row>
    <row r="868" spans="2:10" x14ac:dyDescent="0.3">
      <c r="B868" s="29">
        <v>44855</v>
      </c>
      <c r="C868" s="2">
        <v>2273.255615</v>
      </c>
      <c r="D868" s="2">
        <f t="shared" si="858"/>
        <v>-1.1597357723493363E-2</v>
      </c>
      <c r="E868" s="2">
        <v>658.15002400000003</v>
      </c>
      <c r="F868" s="2">
        <f t="shared" si="858"/>
        <v>-4.7195043069127716E-2</v>
      </c>
      <c r="G868" s="2">
        <v>8.6999999999999993</v>
      </c>
      <c r="H868" s="2">
        <f t="shared" ref="H868" si="887">(G868-G867)/G867</f>
        <v>1.754385964912264E-2</v>
      </c>
      <c r="I868" s="2">
        <v>3310.2460940000001</v>
      </c>
      <c r="J868" s="2">
        <f t="shared" si="860"/>
        <v>-1.3464019927446523E-2</v>
      </c>
    </row>
    <row r="869" spans="2:10" x14ac:dyDescent="0.3">
      <c r="B869" s="29">
        <v>44858</v>
      </c>
      <c r="C869" s="2">
        <v>2280.84375</v>
      </c>
      <c r="D869" s="2">
        <f t="shared" si="858"/>
        <v>3.3380034123439151E-3</v>
      </c>
      <c r="E869" s="2">
        <v>691.84997599999997</v>
      </c>
      <c r="F869" s="2">
        <f t="shared" si="858"/>
        <v>5.1204057997572813E-2</v>
      </c>
      <c r="G869" s="2">
        <v>8.6999999999999993</v>
      </c>
      <c r="H869" s="2">
        <f t="shared" ref="H869" si="888">(G869-G868)/G868</f>
        <v>0</v>
      </c>
      <c r="I869" s="2">
        <v>3308.1472170000002</v>
      </c>
      <c r="J869" s="2">
        <f t="shared" si="860"/>
        <v>-6.3405467158596761E-4</v>
      </c>
    </row>
    <row r="870" spans="2:10" x14ac:dyDescent="0.3">
      <c r="B870" s="29">
        <v>44859</v>
      </c>
      <c r="C870" s="2">
        <v>2245.6171880000002</v>
      </c>
      <c r="D870" s="2">
        <f t="shared" si="858"/>
        <v>-1.5444530998670922E-2</v>
      </c>
      <c r="E870" s="2">
        <v>673.04998799999998</v>
      </c>
      <c r="F870" s="2">
        <f t="shared" si="858"/>
        <v>-2.7173503869572999E-2</v>
      </c>
      <c r="G870" s="2">
        <v>8.6</v>
      </c>
      <c r="H870" s="2">
        <f t="shared" ref="H870" si="889">(G870-G869)/G869</f>
        <v>-1.1494252873563178E-2</v>
      </c>
      <c r="I870" s="2">
        <v>3298.851807</v>
      </c>
      <c r="J870" s="2">
        <f t="shared" si="860"/>
        <v>-2.8098537913405605E-3</v>
      </c>
    </row>
    <row r="871" spans="2:10" x14ac:dyDescent="0.3">
      <c r="B871" s="29">
        <v>44861</v>
      </c>
      <c r="C871" s="2">
        <v>2254.4470209999999</v>
      </c>
      <c r="D871" s="2">
        <f t="shared" si="858"/>
        <v>3.9320294871201264E-3</v>
      </c>
      <c r="E871" s="2">
        <v>688.34997599999997</v>
      </c>
      <c r="F871" s="2">
        <f t="shared" si="858"/>
        <v>2.2732320440959557E-2</v>
      </c>
      <c r="G871" s="2">
        <v>8.6</v>
      </c>
      <c r="H871" s="2">
        <f t="shared" ref="H871" si="890">(G871-G870)/G870</f>
        <v>0</v>
      </c>
      <c r="I871" s="2">
        <v>3323.3395999999998</v>
      </c>
      <c r="J871" s="2">
        <f t="shared" si="860"/>
        <v>7.4231261155890361E-3</v>
      </c>
    </row>
    <row r="872" spans="2:10" x14ac:dyDescent="0.3">
      <c r="B872" s="29">
        <v>44862</v>
      </c>
      <c r="C872" s="2">
        <v>2323.4284670000002</v>
      </c>
      <c r="D872" s="2">
        <f t="shared" si="858"/>
        <v>3.0597945020416708E-2</v>
      </c>
      <c r="E872" s="2">
        <v>677.34997599999997</v>
      </c>
      <c r="F872" s="2">
        <f t="shared" si="858"/>
        <v>-1.5980243166304694E-2</v>
      </c>
      <c r="G872" s="2">
        <v>8.5500000000000007</v>
      </c>
      <c r="H872" s="2">
        <f t="shared" ref="H872" si="891">(G872-G871)/G871</f>
        <v>-5.8139534883719689E-3</v>
      </c>
      <c r="I872" s="2">
        <v>3321.6403810000002</v>
      </c>
      <c r="J872" s="2">
        <f t="shared" si="860"/>
        <v>-5.1129863466244313E-4</v>
      </c>
    </row>
    <row r="873" spans="2:10" x14ac:dyDescent="0.3">
      <c r="B873" s="29">
        <v>44865</v>
      </c>
      <c r="C873" s="2">
        <v>2344.9963379999999</v>
      </c>
      <c r="D873" s="2">
        <f t="shared" si="858"/>
        <v>9.2827781471783687E-3</v>
      </c>
      <c r="E873" s="2">
        <v>686.20001200000002</v>
      </c>
      <c r="F873" s="2">
        <f t="shared" si="858"/>
        <v>1.30656769964956E-2</v>
      </c>
      <c r="G873" s="2">
        <v>8.5500000000000007</v>
      </c>
      <c r="H873" s="2">
        <f t="shared" ref="H873" si="892">(G873-G872)/G872</f>
        <v>0</v>
      </c>
      <c r="I873" s="2">
        <v>3345.7783199999999</v>
      </c>
      <c r="J873" s="2">
        <f t="shared" si="860"/>
        <v>7.2668730600911283E-3</v>
      </c>
    </row>
    <row r="874" spans="2:10" x14ac:dyDescent="0.3">
      <c r="B874" s="29">
        <v>44866</v>
      </c>
      <c r="C874" s="2">
        <v>2326.8312989999999</v>
      </c>
      <c r="D874" s="2">
        <f t="shared" si="858"/>
        <v>-7.7462973846230288E-3</v>
      </c>
      <c r="E874" s="2">
        <v>681.45001200000002</v>
      </c>
      <c r="F874" s="2">
        <f t="shared" si="858"/>
        <v>-6.9221800013608862E-3</v>
      </c>
      <c r="G874" s="2">
        <v>8.65</v>
      </c>
      <c r="H874" s="2">
        <f t="shared" ref="H874" si="893">(G874-G873)/G873</f>
        <v>1.1695906432748496E-2</v>
      </c>
      <c r="I874" s="2">
        <v>3573.914307</v>
      </c>
      <c r="J874" s="2">
        <f t="shared" si="860"/>
        <v>6.8186223108768346E-2</v>
      </c>
    </row>
    <row r="875" spans="2:10" x14ac:dyDescent="0.3">
      <c r="B875" s="29">
        <v>44867</v>
      </c>
      <c r="C875" s="2">
        <v>2341.3632809999999</v>
      </c>
      <c r="D875" s="2">
        <f t="shared" si="858"/>
        <v>6.2453956186017297E-3</v>
      </c>
      <c r="E875" s="2">
        <v>683.95001200000002</v>
      </c>
      <c r="F875" s="2">
        <f t="shared" si="858"/>
        <v>3.668647671841262E-3</v>
      </c>
      <c r="G875" s="2">
        <v>8.5500000000000007</v>
      </c>
      <c r="H875" s="2">
        <f t="shared" ref="H875" si="894">(G875-G874)/G874</f>
        <v>-1.1560693641618455E-2</v>
      </c>
      <c r="I875" s="2">
        <v>3578.911865</v>
      </c>
      <c r="J875" s="2">
        <f t="shared" si="860"/>
        <v>1.3983429849483591E-3</v>
      </c>
    </row>
    <row r="876" spans="2:10" x14ac:dyDescent="0.3">
      <c r="B876" s="29">
        <v>44868</v>
      </c>
      <c r="C876" s="2">
        <v>2350.1010740000002</v>
      </c>
      <c r="D876" s="2">
        <f t="shared" si="858"/>
        <v>3.7319253577207862E-3</v>
      </c>
      <c r="E876" s="2">
        <v>654.70001200000002</v>
      </c>
      <c r="F876" s="2">
        <f t="shared" si="858"/>
        <v>-4.2766283334753415E-2</v>
      </c>
      <c r="G876" s="2">
        <v>8.5500000000000007</v>
      </c>
      <c r="H876" s="2">
        <f t="shared" ref="H876" si="895">(G876-G875)/G875</f>
        <v>0</v>
      </c>
      <c r="I876" s="2">
        <v>3588.6069339999999</v>
      </c>
      <c r="J876" s="2">
        <f t="shared" si="860"/>
        <v>2.7089432111511011E-3</v>
      </c>
    </row>
    <row r="877" spans="2:10" x14ac:dyDescent="0.3">
      <c r="B877" s="29">
        <v>44869</v>
      </c>
      <c r="C877" s="2">
        <v>2384.6835940000001</v>
      </c>
      <c r="D877" s="2">
        <f t="shared" si="858"/>
        <v>1.4715333047841469E-2</v>
      </c>
      <c r="E877" s="2">
        <v>644.34997599999997</v>
      </c>
      <c r="F877" s="2">
        <f t="shared" si="858"/>
        <v>-1.5808822071626975E-2</v>
      </c>
      <c r="G877" s="2">
        <v>8.4</v>
      </c>
      <c r="H877" s="2">
        <f t="shared" ref="H877" si="896">(G877-G876)/G876</f>
        <v>-1.7543859649122848E-2</v>
      </c>
      <c r="I877" s="2">
        <v>3831.335693</v>
      </c>
      <c r="J877" s="2">
        <f t="shared" si="860"/>
        <v>6.7638714259921809E-2</v>
      </c>
    </row>
    <row r="878" spans="2:10" x14ac:dyDescent="0.3">
      <c r="B878" s="29">
        <v>44872</v>
      </c>
      <c r="C878" s="2">
        <v>2397.4221189999998</v>
      </c>
      <c r="D878" s="2">
        <f t="shared" si="858"/>
        <v>5.341809300005506E-3</v>
      </c>
      <c r="E878" s="2">
        <v>645.04998799999998</v>
      </c>
      <c r="F878" s="2">
        <f t="shared" si="858"/>
        <v>1.0863847692608826E-3</v>
      </c>
      <c r="G878" s="2">
        <v>8.35</v>
      </c>
      <c r="H878" s="2">
        <f t="shared" ref="H878" si="897">(G878-G877)/G877</f>
        <v>-5.9523809523810371E-3</v>
      </c>
      <c r="I878" s="2">
        <v>3958.6223140000002</v>
      </c>
      <c r="J878" s="2">
        <f t="shared" si="860"/>
        <v>3.3222518515555251E-2</v>
      </c>
    </row>
    <row r="879" spans="2:10" x14ac:dyDescent="0.3">
      <c r="B879" s="29">
        <v>44874</v>
      </c>
      <c r="C879" s="2">
        <v>2395.0310060000002</v>
      </c>
      <c r="D879" s="2">
        <f t="shared" si="858"/>
        <v>-9.9736837374181137E-4</v>
      </c>
      <c r="E879" s="2">
        <v>615.84997599999997</v>
      </c>
      <c r="F879" s="2">
        <f t="shared" si="858"/>
        <v>-4.5267828142336181E-2</v>
      </c>
      <c r="G879" s="2">
        <v>8.5</v>
      </c>
      <c r="H879" s="2">
        <f t="shared" ref="H879" si="898">(G879-G878)/G878</f>
        <v>1.796407185628747E-2</v>
      </c>
      <c r="I879" s="2">
        <v>3995.203857</v>
      </c>
      <c r="J879" s="2">
        <f t="shared" si="860"/>
        <v>9.2409783248647102E-3</v>
      </c>
    </row>
    <row r="880" spans="2:10" x14ac:dyDescent="0.3">
      <c r="B880" s="29">
        <v>44875</v>
      </c>
      <c r="C880" s="2">
        <v>2366.0588379999999</v>
      </c>
      <c r="D880" s="2">
        <f t="shared" si="858"/>
        <v>-1.2096782015522781E-2</v>
      </c>
      <c r="E880" s="2">
        <v>634.45001200000002</v>
      </c>
      <c r="F880" s="2">
        <f t="shared" si="858"/>
        <v>3.0202219249579131E-2</v>
      </c>
      <c r="G880" s="2">
        <v>8.65</v>
      </c>
      <c r="H880" s="2">
        <f t="shared" ref="H880" si="899">(G880-G879)/G879</f>
        <v>1.7647058823529453E-2</v>
      </c>
      <c r="I880" s="2">
        <v>3990.2563479999999</v>
      </c>
      <c r="J880" s="2">
        <f t="shared" si="860"/>
        <v>-1.2383620904178763E-3</v>
      </c>
    </row>
    <row r="881" spans="2:10" x14ac:dyDescent="0.3">
      <c r="B881" s="29">
        <v>44876</v>
      </c>
      <c r="C881" s="2">
        <v>2420.6000979999999</v>
      </c>
      <c r="D881" s="2">
        <f t="shared" si="858"/>
        <v>2.3051523116856643E-2</v>
      </c>
      <c r="E881" s="2">
        <v>631.04998799999998</v>
      </c>
      <c r="F881" s="2">
        <f t="shared" si="858"/>
        <v>-5.3590100649253836E-3</v>
      </c>
      <c r="G881" s="2">
        <v>8.5</v>
      </c>
      <c r="H881" s="2">
        <f t="shared" ref="H881" si="900">(G881-G880)/G880</f>
        <v>-1.7341040462427786E-2</v>
      </c>
      <c r="I881" s="2">
        <v>4006.8481449999999</v>
      </c>
      <c r="J881" s="2">
        <f t="shared" si="860"/>
        <v>4.1580779661728245E-3</v>
      </c>
    </row>
    <row r="882" spans="2:10" x14ac:dyDescent="0.3">
      <c r="B882" s="29">
        <v>44879</v>
      </c>
      <c r="C882" s="2">
        <v>2408.873047</v>
      </c>
      <c r="D882" s="2">
        <f t="shared" si="858"/>
        <v>-4.8446874845990556E-3</v>
      </c>
      <c r="E882" s="2">
        <v>623.04998799999998</v>
      </c>
      <c r="F882" s="2">
        <f t="shared" si="858"/>
        <v>-1.2677284132996449E-2</v>
      </c>
      <c r="G882" s="2">
        <v>8.5</v>
      </c>
      <c r="H882" s="2">
        <f t="shared" ref="H882" si="901">(G882-G881)/G881</f>
        <v>0</v>
      </c>
      <c r="I882" s="2">
        <v>4020.54126</v>
      </c>
      <c r="J882" s="2">
        <f t="shared" si="860"/>
        <v>3.4174279894003904E-3</v>
      </c>
    </row>
    <row r="883" spans="2:10" x14ac:dyDescent="0.3">
      <c r="B883" s="29">
        <v>44880</v>
      </c>
      <c r="C883" s="2">
        <v>2398.0661620000001</v>
      </c>
      <c r="D883" s="2">
        <f t="shared" si="858"/>
        <v>-4.4862825018773048E-3</v>
      </c>
      <c r="E883" s="2">
        <v>630.70001200000002</v>
      </c>
      <c r="F883" s="2">
        <f t="shared" si="858"/>
        <v>1.2278347078629638E-2</v>
      </c>
      <c r="G883" s="2">
        <v>8.4499999999999993</v>
      </c>
      <c r="H883" s="2">
        <f t="shared" ref="H883" si="902">(G883-G882)/G882</f>
        <v>-5.8823529411765538E-3</v>
      </c>
      <c r="I883" s="2">
        <v>4055.773682</v>
      </c>
      <c r="J883" s="2">
        <f t="shared" si="860"/>
        <v>8.7631041995574598E-3</v>
      </c>
    </row>
    <row r="884" spans="2:10" x14ac:dyDescent="0.3">
      <c r="B884" s="29">
        <v>44881</v>
      </c>
      <c r="C884" s="2">
        <v>2384.3159179999998</v>
      </c>
      <c r="D884" s="2">
        <f t="shared" si="858"/>
        <v>-5.7338885047827524E-3</v>
      </c>
      <c r="E884" s="2">
        <v>644.5</v>
      </c>
      <c r="F884" s="2">
        <f t="shared" si="858"/>
        <v>2.1880430850538788E-2</v>
      </c>
      <c r="G884" s="2">
        <v>8.4</v>
      </c>
      <c r="H884" s="2">
        <f t="shared" ref="H884" si="903">(G884-G883)/G883</f>
        <v>-5.9171597633134836E-3</v>
      </c>
      <c r="I884" s="2">
        <v>3954.624268</v>
      </c>
      <c r="J884" s="2">
        <f t="shared" si="860"/>
        <v>-2.493961003024231E-2</v>
      </c>
    </row>
    <row r="885" spans="2:10" x14ac:dyDescent="0.3">
      <c r="B885" s="29">
        <v>44882</v>
      </c>
      <c r="C885" s="2">
        <v>2390.4780270000001</v>
      </c>
      <c r="D885" s="2">
        <f t="shared" si="858"/>
        <v>2.5844347862967747E-3</v>
      </c>
      <c r="E885" s="2">
        <v>632.90002400000003</v>
      </c>
      <c r="F885" s="2">
        <f t="shared" si="858"/>
        <v>-1.7998411171450689E-2</v>
      </c>
      <c r="G885" s="2">
        <v>8.35</v>
      </c>
      <c r="H885" s="2">
        <f t="shared" ref="H885" si="904">(G885-G884)/G884</f>
        <v>-5.9523809523810371E-3</v>
      </c>
      <c r="I885" s="2">
        <v>4016.1433109999998</v>
      </c>
      <c r="J885" s="2">
        <f t="shared" si="860"/>
        <v>1.5556229576043199E-2</v>
      </c>
    </row>
    <row r="886" spans="2:10" x14ac:dyDescent="0.3">
      <c r="B886" s="29">
        <v>44883</v>
      </c>
      <c r="C886" s="2">
        <v>2389.1904300000001</v>
      </c>
      <c r="D886" s="2">
        <f t="shared" si="858"/>
        <v>-5.3863578140306626E-4</v>
      </c>
      <c r="E886" s="2">
        <v>632.70001200000002</v>
      </c>
      <c r="F886" s="2">
        <f t="shared" si="858"/>
        <v>-3.1602463645982601E-4</v>
      </c>
      <c r="G886" s="2">
        <v>8.35</v>
      </c>
      <c r="H886" s="2">
        <f t="shared" ref="H886" si="905">(G886-G885)/G885</f>
        <v>0</v>
      </c>
      <c r="I886" s="2">
        <v>4017.7927249999998</v>
      </c>
      <c r="J886" s="2">
        <f t="shared" si="860"/>
        <v>4.1069600167960215E-4</v>
      </c>
    </row>
    <row r="887" spans="2:10" x14ac:dyDescent="0.3">
      <c r="B887" s="29">
        <v>44886</v>
      </c>
      <c r="C887" s="2">
        <v>2346.1921390000002</v>
      </c>
      <c r="D887" s="2">
        <f t="shared" si="858"/>
        <v>-1.7997012904492456E-2</v>
      </c>
      <c r="E887" s="2">
        <v>616.34997599999997</v>
      </c>
      <c r="F887" s="2">
        <f t="shared" si="858"/>
        <v>-2.5841687513671243E-2</v>
      </c>
      <c r="G887" s="2">
        <v>8.4</v>
      </c>
      <c r="H887" s="2">
        <f t="shared" ref="H887" si="906">(G887-G886)/G886</f>
        <v>5.9880239520958937E-3</v>
      </c>
      <c r="I887" s="2">
        <v>3999.851807</v>
      </c>
      <c r="J887" s="2">
        <f t="shared" si="860"/>
        <v>-4.465366739395394E-3</v>
      </c>
    </row>
    <row r="888" spans="2:10" x14ac:dyDescent="0.3">
      <c r="B888" s="29">
        <v>44887</v>
      </c>
      <c r="C888" s="2">
        <v>2359.2065429999998</v>
      </c>
      <c r="D888" s="2">
        <f t="shared" si="858"/>
        <v>5.5470324802752895E-3</v>
      </c>
      <c r="E888" s="2">
        <v>604.75</v>
      </c>
      <c r="F888" s="2">
        <f t="shared" si="858"/>
        <v>-1.8820437173181572E-2</v>
      </c>
      <c r="G888" s="2">
        <v>8.35</v>
      </c>
      <c r="H888" s="2">
        <f t="shared" ref="H888" si="907">(G888-G887)/G887</f>
        <v>-5.9523809523810371E-3</v>
      </c>
      <c r="I888" s="2">
        <v>4031.985596</v>
      </c>
      <c r="J888" s="2">
        <f t="shared" si="860"/>
        <v>8.0337448861889753E-3</v>
      </c>
    </row>
    <row r="889" spans="2:10" x14ac:dyDescent="0.3">
      <c r="B889" s="29">
        <v>44888</v>
      </c>
      <c r="C889" s="2">
        <v>2351.8483890000002</v>
      </c>
      <c r="D889" s="2">
        <f t="shared" si="858"/>
        <v>-3.1189104751476434E-3</v>
      </c>
      <c r="E889" s="2">
        <v>603.75</v>
      </c>
      <c r="F889" s="2">
        <f t="shared" si="858"/>
        <v>-1.6535758577924762E-3</v>
      </c>
      <c r="G889" s="2">
        <v>8.25</v>
      </c>
      <c r="H889" s="2">
        <f t="shared" ref="H889" si="908">(G889-G888)/G888</f>
        <v>-1.1976047904191574E-2</v>
      </c>
      <c r="I889" s="2">
        <v>3901.3508299999999</v>
      </c>
      <c r="J889" s="2">
        <f t="shared" si="860"/>
        <v>-3.239961128075422E-2</v>
      </c>
    </row>
    <row r="890" spans="2:10" x14ac:dyDescent="0.3">
      <c r="B890" s="29">
        <v>44889</v>
      </c>
      <c r="C890" s="2">
        <v>2372.1291500000002</v>
      </c>
      <c r="D890" s="2">
        <f t="shared" si="858"/>
        <v>8.6233283977218064E-3</v>
      </c>
      <c r="E890" s="2">
        <v>618.04998799999998</v>
      </c>
      <c r="F890" s="2">
        <f t="shared" si="858"/>
        <v>2.3685280331262916E-2</v>
      </c>
      <c r="G890" s="2">
        <v>8.0500000000000007</v>
      </c>
      <c r="H890" s="2">
        <f t="shared" ref="H890" si="909">(G890-G889)/G889</f>
        <v>-2.4242424242424156E-2</v>
      </c>
      <c r="I890" s="2">
        <v>3919.1420899999998</v>
      </c>
      <c r="J890" s="2">
        <f t="shared" si="860"/>
        <v>4.5602820087830877E-3</v>
      </c>
    </row>
    <row r="891" spans="2:10" x14ac:dyDescent="0.3">
      <c r="B891" s="29">
        <v>44890</v>
      </c>
      <c r="C891" s="2">
        <v>2407.5395509999998</v>
      </c>
      <c r="D891" s="2">
        <f t="shared" si="858"/>
        <v>1.4927686799852206E-2</v>
      </c>
      <c r="E891" s="2">
        <v>633.70001200000002</v>
      </c>
      <c r="F891" s="2">
        <f t="shared" si="858"/>
        <v>2.5321615247729818E-2</v>
      </c>
      <c r="G891" s="2">
        <v>8.0500000000000007</v>
      </c>
      <c r="H891" s="2">
        <f t="shared" ref="H891" si="910">(G891-G890)/G890</f>
        <v>0</v>
      </c>
      <c r="I891" s="2">
        <v>3899.1520999999998</v>
      </c>
      <c r="J891" s="2">
        <f t="shared" si="860"/>
        <v>-5.1006035354028301E-3</v>
      </c>
    </row>
    <row r="892" spans="2:10" x14ac:dyDescent="0.3">
      <c r="B892" s="29">
        <v>44893</v>
      </c>
      <c r="C892" s="2">
        <v>2490.27124</v>
      </c>
      <c r="D892" s="2">
        <f t="shared" si="858"/>
        <v>3.4363584583952778E-2</v>
      </c>
      <c r="E892" s="2">
        <v>636.65002400000003</v>
      </c>
      <c r="F892" s="2">
        <f t="shared" si="858"/>
        <v>4.6552184695240551E-3</v>
      </c>
      <c r="G892" s="2">
        <v>8.0500000000000007</v>
      </c>
      <c r="H892" s="2">
        <f t="shared" ref="H892" si="911">(G892-G891)/G891</f>
        <v>0</v>
      </c>
      <c r="I892" s="2">
        <v>3884.2092290000001</v>
      </c>
      <c r="J892" s="2">
        <f t="shared" si="860"/>
        <v>-3.832338574327414E-3</v>
      </c>
    </row>
    <row r="893" spans="2:10" x14ac:dyDescent="0.3">
      <c r="B893" s="29">
        <v>44894</v>
      </c>
      <c r="C893" s="2">
        <v>2494.5478520000001</v>
      </c>
      <c r="D893" s="2">
        <f t="shared" si="858"/>
        <v>1.7173277879561882E-3</v>
      </c>
      <c r="E893" s="2">
        <v>619.90002400000003</v>
      </c>
      <c r="F893" s="2">
        <f t="shared" si="858"/>
        <v>-2.6309588264462232E-2</v>
      </c>
      <c r="G893" s="2">
        <v>8.0500000000000007</v>
      </c>
      <c r="H893" s="2">
        <f t="shared" ref="H893" si="912">(G893-G892)/G892</f>
        <v>0</v>
      </c>
      <c r="I893" s="2">
        <v>3876.463135</v>
      </c>
      <c r="J893" s="2">
        <f t="shared" si="860"/>
        <v>-1.9942525088933833E-3</v>
      </c>
    </row>
    <row r="894" spans="2:10" x14ac:dyDescent="0.3">
      <c r="B894" s="29">
        <v>44895</v>
      </c>
      <c r="C894" s="2">
        <v>2512.1611330000001</v>
      </c>
      <c r="D894" s="2">
        <f t="shared" si="858"/>
        <v>7.060710816141888E-3</v>
      </c>
      <c r="E894" s="2">
        <v>656.34997599999997</v>
      </c>
      <c r="F894" s="2">
        <f t="shared" si="858"/>
        <v>5.879972671206081E-2</v>
      </c>
      <c r="G894" s="2">
        <v>8.25</v>
      </c>
      <c r="H894" s="2">
        <f t="shared" ref="H894" si="913">(G894-G893)/G893</f>
        <v>2.4844720496894318E-2</v>
      </c>
      <c r="I894" s="2">
        <v>3915.9433589999999</v>
      </c>
      <c r="J894" s="2">
        <f t="shared" si="860"/>
        <v>1.018459936934236E-2</v>
      </c>
    </row>
    <row r="895" spans="2:10" x14ac:dyDescent="0.3">
      <c r="B895" s="29">
        <v>44896</v>
      </c>
      <c r="C895" s="2">
        <v>2504.7570799999999</v>
      </c>
      <c r="D895" s="2">
        <f t="shared" si="858"/>
        <v>-2.9472842735841355E-3</v>
      </c>
      <c r="E895" s="2">
        <v>662.09997599999997</v>
      </c>
      <c r="F895" s="2">
        <f t="shared" si="858"/>
        <v>8.7605701382702569E-3</v>
      </c>
      <c r="G895" s="2">
        <v>8.15</v>
      </c>
      <c r="H895" s="2">
        <f t="shared" ref="H895" si="914">(G895-G894)/G894</f>
        <v>-1.2121212121212078E-2</v>
      </c>
      <c r="I895" s="2">
        <v>3913.1450199999999</v>
      </c>
      <c r="J895" s="2">
        <f t="shared" si="860"/>
        <v>-7.1460150044523206E-4</v>
      </c>
    </row>
    <row r="896" spans="2:10" x14ac:dyDescent="0.3">
      <c r="B896" s="29">
        <v>44897</v>
      </c>
      <c r="C896" s="2">
        <v>2503.6992190000001</v>
      </c>
      <c r="D896" s="2">
        <f t="shared" si="858"/>
        <v>-4.2234075649354998E-4</v>
      </c>
      <c r="E896" s="2">
        <v>641.25</v>
      </c>
      <c r="F896" s="2">
        <f t="shared" si="858"/>
        <v>-3.1490676266086995E-2</v>
      </c>
      <c r="G896" s="2">
        <v>8.3000000000000007</v>
      </c>
      <c r="H896" s="2">
        <f t="shared" ref="H896" si="915">(G896-G895)/G895</f>
        <v>1.8404907975460166E-2</v>
      </c>
      <c r="I896" s="2">
        <v>3920.54126</v>
      </c>
      <c r="J896" s="2">
        <f t="shared" si="860"/>
        <v>1.8901011749367863E-3</v>
      </c>
    </row>
    <row r="897" spans="2:10" x14ac:dyDescent="0.3">
      <c r="B897" s="29">
        <v>44900</v>
      </c>
      <c r="C897" s="2">
        <v>2467.1853030000002</v>
      </c>
      <c r="D897" s="2">
        <f t="shared" si="858"/>
        <v>-1.4583986655786819E-2</v>
      </c>
      <c r="E897" s="2">
        <v>632.59997599999997</v>
      </c>
      <c r="F897" s="2">
        <f t="shared" si="858"/>
        <v>-1.3489316179337279E-2</v>
      </c>
      <c r="G897" s="2">
        <v>8.15</v>
      </c>
      <c r="H897" s="2">
        <f t="shared" ref="H897" si="916">(G897-G896)/G896</f>
        <v>-1.8072289156626547E-2</v>
      </c>
      <c r="I897" s="2">
        <v>3928.4372560000002</v>
      </c>
      <c r="J897" s="2">
        <f t="shared" si="860"/>
        <v>2.0140066068326992E-3</v>
      </c>
    </row>
    <row r="898" spans="2:10" x14ac:dyDescent="0.3">
      <c r="B898" s="29">
        <v>44901</v>
      </c>
      <c r="C898" s="2">
        <v>2474.313232</v>
      </c>
      <c r="D898" s="2">
        <f t="shared" si="858"/>
        <v>2.8890934910047032E-3</v>
      </c>
      <c r="E898" s="2">
        <v>641.04998799999998</v>
      </c>
      <c r="F898" s="2">
        <f t="shared" si="858"/>
        <v>1.3357591401489424E-2</v>
      </c>
      <c r="G898" s="2">
        <v>8.0500000000000007</v>
      </c>
      <c r="H898" s="2">
        <f t="shared" ref="H898" si="917">(G898-G897)/G897</f>
        <v>-1.2269938650306704E-2</v>
      </c>
      <c r="I898" s="2">
        <v>4029.7866210000002</v>
      </c>
      <c r="J898" s="2">
        <f t="shared" si="860"/>
        <v>2.5798901292163091E-2</v>
      </c>
    </row>
    <row r="899" spans="2:10" x14ac:dyDescent="0.3">
      <c r="B899" s="29">
        <v>44902</v>
      </c>
      <c r="C899" s="2">
        <v>2437.7993160000001</v>
      </c>
      <c r="D899" s="2">
        <f t="shared" si="858"/>
        <v>-1.4757192229249608E-2</v>
      </c>
      <c r="E899" s="2">
        <v>626.40002400000003</v>
      </c>
      <c r="F899" s="2">
        <f t="shared" si="858"/>
        <v>-2.2853075850927173E-2</v>
      </c>
      <c r="G899" s="2">
        <v>8</v>
      </c>
      <c r="H899" s="2">
        <f t="shared" ref="H899" si="918">(G899-G898)/G898</f>
        <v>-6.2111801242236905E-3</v>
      </c>
      <c r="I899" s="2">
        <v>3997.3029790000001</v>
      </c>
      <c r="J899" s="2">
        <f t="shared" si="860"/>
        <v>-8.0608838767595239E-3</v>
      </c>
    </row>
    <row r="900" spans="2:10" x14ac:dyDescent="0.3">
      <c r="B900" s="29">
        <v>44903</v>
      </c>
      <c r="C900" s="2">
        <v>2436.649414</v>
      </c>
      <c r="D900" s="2">
        <f t="shared" si="858"/>
        <v>-4.716967440481926E-4</v>
      </c>
      <c r="E900" s="2">
        <v>633.34997599999997</v>
      </c>
      <c r="F900" s="2">
        <f t="shared" si="858"/>
        <v>1.1095069817557892E-2</v>
      </c>
      <c r="G900" s="2">
        <v>8</v>
      </c>
      <c r="H900" s="2">
        <f t="shared" ref="H900" si="919">(G900-G899)/G899</f>
        <v>0</v>
      </c>
      <c r="I900" s="2">
        <v>4022.98999</v>
      </c>
      <c r="J900" s="2">
        <f t="shared" si="860"/>
        <v>6.4260855719338213E-3</v>
      </c>
    </row>
    <row r="901" spans="2:10" x14ac:dyDescent="0.3">
      <c r="B901" s="29">
        <v>44904</v>
      </c>
      <c r="C901" s="2">
        <v>2399.7216800000001</v>
      </c>
      <c r="D901" s="2">
        <f t="shared" si="858"/>
        <v>-1.5155128098374793E-2</v>
      </c>
      <c r="E901" s="2">
        <v>620.5</v>
      </c>
      <c r="F901" s="2">
        <f t="shared" si="858"/>
        <v>-2.0288902639825742E-2</v>
      </c>
      <c r="G901" s="2">
        <v>7.95</v>
      </c>
      <c r="H901" s="2">
        <f t="shared" ref="H901" si="920">(G901-G900)/G900</f>
        <v>-6.2499999999999778E-3</v>
      </c>
      <c r="I901" s="2">
        <v>3994.8041990000002</v>
      </c>
      <c r="J901" s="2">
        <f t="shared" si="860"/>
        <v>-7.0061797494057106E-3</v>
      </c>
    </row>
    <row r="902" spans="2:10" x14ac:dyDescent="0.3">
      <c r="B902" s="29">
        <v>44907</v>
      </c>
      <c r="C902" s="2">
        <v>2403.4003910000001</v>
      </c>
      <c r="D902" s="2">
        <f t="shared" si="858"/>
        <v>1.5329740238876456E-3</v>
      </c>
      <c r="E902" s="2">
        <v>613.34997599999997</v>
      </c>
      <c r="F902" s="2">
        <f t="shared" si="858"/>
        <v>-1.1523004029008913E-2</v>
      </c>
      <c r="G902" s="2">
        <v>7.95</v>
      </c>
      <c r="H902" s="2">
        <f t="shared" ref="H902" si="921">(G902-G901)/G901</f>
        <v>0</v>
      </c>
      <c r="I902" s="2">
        <v>4014.6940920000002</v>
      </c>
      <c r="J902" s="2">
        <f t="shared" si="860"/>
        <v>4.9789406461971204E-3</v>
      </c>
    </row>
    <row r="903" spans="2:10" x14ac:dyDescent="0.3">
      <c r="B903" s="29">
        <v>44908</v>
      </c>
      <c r="C903" s="2">
        <v>2414.345703</v>
      </c>
      <c r="D903" s="2">
        <f t="shared" si="858"/>
        <v>4.554094291149606E-3</v>
      </c>
      <c r="E903" s="2">
        <v>639.75</v>
      </c>
      <c r="F903" s="2">
        <f t="shared" si="858"/>
        <v>4.3042349446509198E-2</v>
      </c>
      <c r="G903" s="2">
        <v>7.9</v>
      </c>
      <c r="H903" s="2">
        <f t="shared" ref="H903" si="922">(G903-G902)/G902</f>
        <v>-6.2893081761006067E-3</v>
      </c>
      <c r="I903" s="2">
        <v>4058.1723630000001</v>
      </c>
      <c r="J903" s="2">
        <f t="shared" si="860"/>
        <v>1.0829784288331762E-2</v>
      </c>
    </row>
    <row r="904" spans="2:10" x14ac:dyDescent="0.3">
      <c r="B904" s="29">
        <v>44909</v>
      </c>
      <c r="C904" s="2">
        <v>2405.6079100000002</v>
      </c>
      <c r="D904" s="2">
        <f t="shared" si="858"/>
        <v>-3.6191142756161394E-3</v>
      </c>
      <c r="E904" s="2">
        <v>628.15002400000003</v>
      </c>
      <c r="F904" s="2">
        <f t="shared" si="858"/>
        <v>-1.8132045330207066E-2</v>
      </c>
      <c r="G904" s="2">
        <v>8.65</v>
      </c>
      <c r="H904" s="2">
        <f t="shared" ref="H904" si="923">(G904-G903)/G903</f>
        <v>9.4936708860759486E-2</v>
      </c>
      <c r="I904" s="2">
        <v>4053.7746579999998</v>
      </c>
      <c r="J904" s="2">
        <f t="shared" si="860"/>
        <v>-1.0836663913282667E-3</v>
      </c>
    </row>
    <row r="905" spans="2:10" x14ac:dyDescent="0.3">
      <c r="B905" s="29">
        <v>44910</v>
      </c>
      <c r="C905" s="2">
        <v>2371.4392090000001</v>
      </c>
      <c r="D905" s="2">
        <f t="shared" ref="D905:F968" si="924">(C905-C904)/C904</f>
        <v>-1.4203769807191917E-2</v>
      </c>
      <c r="E905" s="2">
        <v>623.04998799999998</v>
      </c>
      <c r="F905" s="2">
        <f t="shared" si="924"/>
        <v>-8.1191368385588811E-3</v>
      </c>
      <c r="G905" s="2">
        <v>8.4</v>
      </c>
      <c r="H905" s="2">
        <f t="shared" ref="H905" si="925">(G905-G904)/G904</f>
        <v>-2.8901734104046242E-2</v>
      </c>
      <c r="I905" s="2">
        <v>4041.7307129999999</v>
      </c>
      <c r="J905" s="2">
        <f t="shared" ref="J905:J968" si="926">(I905-I904)/I904</f>
        <v>-2.9710445242020394E-3</v>
      </c>
    </row>
    <row r="906" spans="2:10" x14ac:dyDescent="0.3">
      <c r="B906" s="29">
        <v>44911</v>
      </c>
      <c r="C906" s="2">
        <v>2359.7124020000001</v>
      </c>
      <c r="D906" s="2">
        <f t="shared" si="924"/>
        <v>-4.9450169144099731E-3</v>
      </c>
      <c r="E906" s="2">
        <v>623.34997599999997</v>
      </c>
      <c r="F906" s="2">
        <f t="shared" si="924"/>
        <v>4.8148303631776146E-4</v>
      </c>
      <c r="G906" s="2">
        <v>8.3000000000000007</v>
      </c>
      <c r="H906" s="2">
        <f t="shared" ref="H906" si="927">(G906-G905)/G905</f>
        <v>-1.1904761904761862E-2</v>
      </c>
      <c r="I906" s="2">
        <v>3978.8122560000002</v>
      </c>
      <c r="J906" s="2">
        <f t="shared" si="926"/>
        <v>-1.556720659237046E-2</v>
      </c>
    </row>
    <row r="907" spans="2:10" x14ac:dyDescent="0.3">
      <c r="B907" s="29">
        <v>44914</v>
      </c>
      <c r="C907" s="2">
        <v>2390.7080080000001</v>
      </c>
      <c r="D907" s="2">
        <f t="shared" si="924"/>
        <v>1.3135332074251627E-2</v>
      </c>
      <c r="E907" s="2">
        <v>621.75</v>
      </c>
      <c r="F907" s="2">
        <f t="shared" si="924"/>
        <v>-2.5667378865832664E-3</v>
      </c>
      <c r="G907" s="2">
        <v>8.35</v>
      </c>
      <c r="H907" s="2">
        <f t="shared" ref="H907" si="928">(G907-G906)/G906</f>
        <v>6.0240963855420398E-3</v>
      </c>
      <c r="I907" s="2">
        <v>4073.264893</v>
      </c>
      <c r="J907" s="2">
        <f t="shared" si="926"/>
        <v>2.3738902698303106E-2</v>
      </c>
    </row>
    <row r="908" spans="2:10" x14ac:dyDescent="0.3">
      <c r="B908" s="29">
        <v>44915</v>
      </c>
      <c r="C908" s="2">
        <v>2411.4025879999999</v>
      </c>
      <c r="D908" s="2">
        <f t="shared" si="924"/>
        <v>8.656255774753676E-3</v>
      </c>
      <c r="E908" s="2">
        <v>619.04998799999998</v>
      </c>
      <c r="F908" s="2">
        <f t="shared" si="924"/>
        <v>-4.3426007237635953E-3</v>
      </c>
      <c r="G908" s="2">
        <v>8.25</v>
      </c>
      <c r="H908" s="2">
        <f t="shared" ref="H908" si="929">(G908-G907)/G907</f>
        <v>-1.1976047904191574E-2</v>
      </c>
      <c r="I908" s="2">
        <v>4163.2197269999997</v>
      </c>
      <c r="J908" s="2">
        <f t="shared" si="926"/>
        <v>2.2084209194101059E-2</v>
      </c>
    </row>
    <row r="909" spans="2:10" x14ac:dyDescent="0.3">
      <c r="B909" s="29">
        <v>44916</v>
      </c>
      <c r="C909" s="2">
        <v>2377.095703</v>
      </c>
      <c r="D909" s="2">
        <f t="shared" si="924"/>
        <v>-1.4226942100304309E-2</v>
      </c>
      <c r="E909" s="2">
        <v>595.70001200000002</v>
      </c>
      <c r="F909" s="2">
        <f t="shared" si="924"/>
        <v>-3.7719047657908962E-2</v>
      </c>
      <c r="G909" s="2">
        <v>8</v>
      </c>
      <c r="H909" s="2">
        <f t="shared" ref="H909" si="930">(G909-G908)/G908</f>
        <v>-3.0303030303030304E-2</v>
      </c>
      <c r="I909" s="2">
        <v>3900.0014649999998</v>
      </c>
      <c r="J909" s="2">
        <f t="shared" si="926"/>
        <v>-6.322468648314028E-2</v>
      </c>
    </row>
    <row r="910" spans="2:10" x14ac:dyDescent="0.3">
      <c r="B910" s="29">
        <v>44917</v>
      </c>
      <c r="C910" s="2">
        <v>2370.9333499999998</v>
      </c>
      <c r="D910" s="2">
        <f t="shared" si="924"/>
        <v>-2.5923874214332241E-3</v>
      </c>
      <c r="E910" s="2">
        <v>567.54998799999998</v>
      </c>
      <c r="F910" s="2">
        <f t="shared" si="924"/>
        <v>-4.7255369200831961E-2</v>
      </c>
      <c r="G910" s="2">
        <v>8</v>
      </c>
      <c r="H910" s="2">
        <f t="shared" ref="H910" si="931">(G910-G909)/G909</f>
        <v>0</v>
      </c>
      <c r="I910" s="2">
        <v>3866.618164</v>
      </c>
      <c r="J910" s="2">
        <f t="shared" si="926"/>
        <v>-8.5598175538120855E-3</v>
      </c>
    </row>
    <row r="911" spans="2:10" x14ac:dyDescent="0.3">
      <c r="B911" s="29">
        <v>44918</v>
      </c>
      <c r="C911" s="2">
        <v>2301.4001459999999</v>
      </c>
      <c r="D911" s="2">
        <f t="shared" si="924"/>
        <v>-2.9327354984483155E-2</v>
      </c>
      <c r="E911" s="2">
        <v>524.34997599999997</v>
      </c>
      <c r="F911" s="2">
        <f t="shared" si="924"/>
        <v>-7.6116664458461797E-2</v>
      </c>
      <c r="G911" s="2">
        <v>7.65</v>
      </c>
      <c r="H911" s="2">
        <f t="shared" ref="H911" si="932">(G911-G910)/G910</f>
        <v>-4.3749999999999956E-2</v>
      </c>
      <c r="I911" s="2">
        <v>3640.3811040000001</v>
      </c>
      <c r="J911" s="2">
        <f t="shared" si="926"/>
        <v>-5.8510318424087333E-2</v>
      </c>
    </row>
    <row r="912" spans="2:10" x14ac:dyDescent="0.3">
      <c r="B912" s="29">
        <v>44921</v>
      </c>
      <c r="C912" s="2">
        <v>2321.4965820000002</v>
      </c>
      <c r="D912" s="2">
        <f t="shared" si="924"/>
        <v>8.7322650235029005E-3</v>
      </c>
      <c r="E912" s="2">
        <v>560.54998799999998</v>
      </c>
      <c r="F912" s="2">
        <f t="shared" si="924"/>
        <v>6.9037882439037274E-2</v>
      </c>
      <c r="G912" s="2">
        <v>7.85</v>
      </c>
      <c r="H912" s="2">
        <f t="shared" ref="H912" si="933">(G912-G911)/G911</f>
        <v>2.614379084967311E-2</v>
      </c>
      <c r="I912" s="2">
        <v>3714.8940429999998</v>
      </c>
      <c r="J912" s="2">
        <f t="shared" si="926"/>
        <v>2.0468444613704305E-2</v>
      </c>
    </row>
    <row r="913" spans="2:10" x14ac:dyDescent="0.3">
      <c r="B913" s="29">
        <v>44922</v>
      </c>
      <c r="C913" s="2">
        <v>2340.4897460000002</v>
      </c>
      <c r="D913" s="2">
        <f t="shared" si="924"/>
        <v>8.1814309559039341E-3</v>
      </c>
      <c r="E913" s="2">
        <v>577</v>
      </c>
      <c r="F913" s="2">
        <f t="shared" si="924"/>
        <v>2.9346199896805664E-2</v>
      </c>
      <c r="G913" s="2">
        <v>7.9</v>
      </c>
      <c r="H913" s="2">
        <f t="shared" ref="H913" si="934">(G913-G912)/G912</f>
        <v>6.3694267515924472E-3</v>
      </c>
      <c r="I913" s="2">
        <v>3767.767578</v>
      </c>
      <c r="J913" s="2">
        <f t="shared" si="926"/>
        <v>1.4232851432096735E-2</v>
      </c>
    </row>
    <row r="914" spans="2:10" x14ac:dyDescent="0.3">
      <c r="B914" s="29">
        <v>44923</v>
      </c>
      <c r="C914" s="2">
        <v>2340.2597660000001</v>
      </c>
      <c r="D914" s="2">
        <f t="shared" si="924"/>
        <v>-9.826148582497087E-5</v>
      </c>
      <c r="E914" s="2">
        <v>578.75</v>
      </c>
      <c r="F914" s="2">
        <f t="shared" si="924"/>
        <v>3.0329289428076256E-3</v>
      </c>
      <c r="G914" s="2">
        <v>7.95</v>
      </c>
      <c r="H914" s="2">
        <f t="shared" ref="H914" si="935">(G914-G913)/G913</f>
        <v>6.3291139240506103E-3</v>
      </c>
      <c r="I914" s="2">
        <v>3795.8034670000002</v>
      </c>
      <c r="J914" s="2">
        <f t="shared" si="926"/>
        <v>7.4409815413513875E-3</v>
      </c>
    </row>
    <row r="915" spans="2:10" x14ac:dyDescent="0.3">
      <c r="B915" s="29">
        <v>44924</v>
      </c>
      <c r="C915" s="2">
        <v>2339.201904</v>
      </c>
      <c r="D915" s="2">
        <f t="shared" si="924"/>
        <v>-4.5202759769195368E-4</v>
      </c>
      <c r="E915" s="2">
        <v>568.59997599999997</v>
      </c>
      <c r="F915" s="2">
        <f t="shared" si="924"/>
        <v>-1.7537838444924458E-2</v>
      </c>
      <c r="G915" s="2">
        <v>7.9</v>
      </c>
      <c r="H915" s="2">
        <f t="shared" ref="H915" si="936">(G915-G914)/G914</f>
        <v>-6.2893081761006067E-3</v>
      </c>
      <c r="I915" s="2">
        <v>3808.6972660000001</v>
      </c>
      <c r="J915" s="2">
        <f t="shared" si="926"/>
        <v>3.3968563209597659E-3</v>
      </c>
    </row>
    <row r="916" spans="2:10" x14ac:dyDescent="0.3">
      <c r="B916" s="29">
        <v>44925</v>
      </c>
      <c r="C916" s="2">
        <v>2342.788818</v>
      </c>
      <c r="D916" s="2">
        <f t="shared" si="924"/>
        <v>1.5333922197423018E-3</v>
      </c>
      <c r="E916" s="2">
        <v>578.34997599999997</v>
      </c>
      <c r="F916" s="2">
        <f t="shared" si="924"/>
        <v>1.7147380252439549E-2</v>
      </c>
      <c r="G916" s="2">
        <v>7.9</v>
      </c>
      <c r="H916" s="2">
        <f t="shared" ref="H916" si="937">(G916-G915)/G915</f>
        <v>0</v>
      </c>
      <c r="I916" s="2">
        <v>3856.4233399999998</v>
      </c>
      <c r="J916" s="2">
        <f t="shared" si="926"/>
        <v>1.2530813206407174E-2</v>
      </c>
    </row>
    <row r="917" spans="2:10" x14ac:dyDescent="0.3">
      <c r="B917" s="29">
        <v>44928</v>
      </c>
      <c r="C917" s="2">
        <v>2369.1857909999999</v>
      </c>
      <c r="D917" s="2">
        <f t="shared" si="924"/>
        <v>1.1267329260404507E-2</v>
      </c>
      <c r="E917" s="2">
        <v>606.40002400000003</v>
      </c>
      <c r="F917" s="2">
        <f t="shared" si="924"/>
        <v>4.8500128233773906E-2</v>
      </c>
      <c r="G917" s="2">
        <v>8</v>
      </c>
      <c r="H917" s="2">
        <f t="shared" ref="H917" si="938">(G917-G916)/G916</f>
        <v>1.2658227848101221E-2</v>
      </c>
      <c r="I917" s="2">
        <v>3839.2817380000001</v>
      </c>
      <c r="J917" s="2">
        <f t="shared" si="926"/>
        <v>-4.4449482042600887E-3</v>
      </c>
    </row>
    <row r="918" spans="2:10" x14ac:dyDescent="0.3">
      <c r="B918" s="29">
        <v>44929</v>
      </c>
      <c r="C918" s="2">
        <v>2351.8483890000002</v>
      </c>
      <c r="D918" s="2">
        <f t="shared" si="924"/>
        <v>-7.3178735352290728E-3</v>
      </c>
      <c r="E918" s="2">
        <v>601.79998799999998</v>
      </c>
      <c r="F918" s="2">
        <f t="shared" si="924"/>
        <v>-7.5858110454165243E-3</v>
      </c>
      <c r="G918" s="2">
        <v>7.95</v>
      </c>
      <c r="H918" s="2">
        <f t="shared" ref="H918" si="939">(G918-G917)/G917</f>
        <v>-6.2499999999999778E-3</v>
      </c>
      <c r="I918" s="2">
        <v>3829.036865</v>
      </c>
      <c r="J918" s="2">
        <f t="shared" si="926"/>
        <v>-2.6684348008638114E-3</v>
      </c>
    </row>
    <row r="919" spans="2:10" x14ac:dyDescent="0.3">
      <c r="B919" s="29">
        <v>44930</v>
      </c>
      <c r="C919" s="2">
        <v>2316.438232</v>
      </c>
      <c r="D919" s="2">
        <f t="shared" si="924"/>
        <v>-1.5056309397161677E-2</v>
      </c>
      <c r="E919" s="2">
        <v>593.79998799999998</v>
      </c>
      <c r="F919" s="2">
        <f t="shared" si="924"/>
        <v>-1.3293453239483947E-2</v>
      </c>
      <c r="G919" s="2">
        <v>7.8</v>
      </c>
      <c r="H919" s="2">
        <f t="shared" ref="H919" si="940">(G919-G918)/G918</f>
        <v>-1.8867924528301931E-2</v>
      </c>
      <c r="I919" s="2">
        <v>3825.1389159999999</v>
      </c>
      <c r="J919" s="2">
        <f t="shared" si="926"/>
        <v>-1.0179972503346877E-3</v>
      </c>
    </row>
    <row r="920" spans="2:10" x14ac:dyDescent="0.3">
      <c r="B920" s="29">
        <v>44931</v>
      </c>
      <c r="C920" s="2">
        <v>2312.2993160000001</v>
      </c>
      <c r="D920" s="2">
        <f t="shared" si="924"/>
        <v>-1.7867586291849293E-3</v>
      </c>
      <c r="E920" s="2">
        <v>590.34997599999997</v>
      </c>
      <c r="F920" s="2">
        <f t="shared" si="924"/>
        <v>-5.810057375750596E-3</v>
      </c>
      <c r="G920" s="2">
        <v>7.9</v>
      </c>
      <c r="H920" s="2">
        <f t="shared" ref="H920" si="941">(G920-G919)/G919</f>
        <v>1.2820512820512889E-2</v>
      </c>
      <c r="I920" s="2">
        <v>3827.8874510000001</v>
      </c>
      <c r="J920" s="2">
        <f t="shared" si="926"/>
        <v>7.18545145773256E-4</v>
      </c>
    </row>
    <row r="921" spans="2:10" x14ac:dyDescent="0.3">
      <c r="B921" s="29">
        <v>44932</v>
      </c>
      <c r="C921" s="2">
        <v>2333.3154300000001</v>
      </c>
      <c r="D921" s="2">
        <f t="shared" si="924"/>
        <v>9.0888380472971663E-3</v>
      </c>
      <c r="E921" s="2">
        <v>582.34997599999997</v>
      </c>
      <c r="F921" s="2">
        <f t="shared" si="924"/>
        <v>-1.3551283688033893E-2</v>
      </c>
      <c r="G921" s="2">
        <v>7.8</v>
      </c>
      <c r="H921" s="2">
        <f t="shared" ref="H921" si="942">(G921-G920)/G920</f>
        <v>-1.2658227848101333E-2</v>
      </c>
      <c r="I921" s="2">
        <v>3822.3403320000002</v>
      </c>
      <c r="J921" s="2">
        <f t="shared" si="926"/>
        <v>-1.4491332545711879E-3</v>
      </c>
    </row>
    <row r="922" spans="2:10" x14ac:dyDescent="0.3">
      <c r="B922" s="29">
        <v>44935</v>
      </c>
      <c r="C922" s="2">
        <v>2388.4084469999998</v>
      </c>
      <c r="D922" s="2">
        <f t="shared" si="924"/>
        <v>2.3611474167468085E-2</v>
      </c>
      <c r="E922" s="2">
        <v>604.20001200000002</v>
      </c>
      <c r="F922" s="2">
        <f t="shared" si="924"/>
        <v>3.7520454881928331E-2</v>
      </c>
      <c r="G922" s="2">
        <v>7.45</v>
      </c>
      <c r="H922" s="2">
        <f t="shared" ref="H922" si="943">(G922-G921)/G921</f>
        <v>-4.487179487179483E-2</v>
      </c>
      <c r="I922" s="2">
        <v>3853.3747560000002</v>
      </c>
      <c r="J922" s="2">
        <f t="shared" si="926"/>
        <v>8.1192205048265555E-3</v>
      </c>
    </row>
    <row r="923" spans="2:10" x14ac:dyDescent="0.3">
      <c r="B923" s="29">
        <v>44936</v>
      </c>
      <c r="C923" s="2">
        <v>2353.0900879999999</v>
      </c>
      <c r="D923" s="2">
        <f t="shared" si="924"/>
        <v>-1.4787403320551009E-2</v>
      </c>
      <c r="E923" s="2">
        <v>600.34997599999997</v>
      </c>
      <c r="F923" s="2">
        <f t="shared" si="924"/>
        <v>-6.3721216874124218E-3</v>
      </c>
      <c r="G923" s="2">
        <v>7.25</v>
      </c>
      <c r="H923" s="2">
        <f t="shared" ref="H923" si="944">(G923-G922)/G922</f>
        <v>-2.6845637583892641E-2</v>
      </c>
      <c r="I923" s="2">
        <v>3645.078857</v>
      </c>
      <c r="J923" s="2">
        <f t="shared" si="926"/>
        <v>-5.4055448065534632E-2</v>
      </c>
    </row>
    <row r="924" spans="2:10" x14ac:dyDescent="0.3">
      <c r="B924" s="29">
        <v>44937</v>
      </c>
      <c r="C924" s="2">
        <v>2323.4284670000002</v>
      </c>
      <c r="D924" s="2">
        <f t="shared" si="924"/>
        <v>-1.2605391162567229E-2</v>
      </c>
      <c r="E924" s="2">
        <v>572.45001200000002</v>
      </c>
      <c r="F924" s="2">
        <f t="shared" si="924"/>
        <v>-4.6472832706501106E-2</v>
      </c>
      <c r="G924" s="2">
        <v>7.45</v>
      </c>
      <c r="H924" s="2">
        <f t="shared" ref="H924" si="945">(G924-G923)/G923</f>
        <v>2.7586206896551748E-2</v>
      </c>
      <c r="I924" s="2">
        <v>3633.984375</v>
      </c>
      <c r="J924" s="2">
        <f t="shared" si="926"/>
        <v>-3.0436877870815213E-3</v>
      </c>
    </row>
    <row r="925" spans="2:10" x14ac:dyDescent="0.3">
      <c r="B925" s="29">
        <v>44938</v>
      </c>
      <c r="C925" s="2">
        <v>2273.255615</v>
      </c>
      <c r="D925" s="2">
        <f t="shared" si="924"/>
        <v>-2.15943174978755E-2</v>
      </c>
      <c r="E925" s="2">
        <v>561.25</v>
      </c>
      <c r="F925" s="2">
        <f t="shared" si="924"/>
        <v>-1.9565048065716548E-2</v>
      </c>
      <c r="G925" s="2">
        <v>7.35</v>
      </c>
      <c r="H925" s="2">
        <f t="shared" ref="H925" si="946">(G925-G924)/G924</f>
        <v>-1.342281879194638E-2</v>
      </c>
      <c r="I925" s="2">
        <v>3645.3786620000001</v>
      </c>
      <c r="J925" s="2">
        <f t="shared" si="926"/>
        <v>3.1354804600666661E-3</v>
      </c>
    </row>
    <row r="926" spans="2:10" x14ac:dyDescent="0.3">
      <c r="B926" s="29">
        <v>44939</v>
      </c>
      <c r="C926" s="2">
        <v>2269.576904</v>
      </c>
      <c r="D926" s="2">
        <f t="shared" si="924"/>
        <v>-1.6182566429072786E-3</v>
      </c>
      <c r="E926" s="2">
        <v>573.45001200000002</v>
      </c>
      <c r="F926" s="2">
        <f t="shared" si="924"/>
        <v>2.1737215144766175E-2</v>
      </c>
      <c r="G926" s="2">
        <v>7.3</v>
      </c>
      <c r="H926" s="2">
        <f t="shared" ref="H926" si="947">(G926-G925)/G925</f>
        <v>-6.8027210884353505E-3</v>
      </c>
      <c r="I926" s="2">
        <v>3719.2917480000001</v>
      </c>
      <c r="J926" s="2">
        <f t="shared" si="926"/>
        <v>2.0275832184590763E-2</v>
      </c>
    </row>
    <row r="927" spans="2:10" x14ac:dyDescent="0.3">
      <c r="B927" s="29">
        <v>44942</v>
      </c>
      <c r="C927" s="2">
        <v>2247.9626459999999</v>
      </c>
      <c r="D927" s="2">
        <f t="shared" si="924"/>
        <v>-9.523474600885375E-3</v>
      </c>
      <c r="E927" s="2">
        <v>564.34997599999997</v>
      </c>
      <c r="F927" s="2">
        <f t="shared" si="924"/>
        <v>-1.5868926339825493E-2</v>
      </c>
      <c r="G927" s="2">
        <v>7.2</v>
      </c>
      <c r="H927" s="2">
        <f t="shared" ref="H927" si="948">(G927-G926)/G926</f>
        <v>-1.3698630136986254E-2</v>
      </c>
      <c r="I927" s="2">
        <v>3617.992432</v>
      </c>
      <c r="J927" s="2">
        <f t="shared" si="926"/>
        <v>-2.7236184430670829E-2</v>
      </c>
    </row>
    <row r="928" spans="2:10" x14ac:dyDescent="0.3">
      <c r="B928" s="29">
        <v>44943</v>
      </c>
      <c r="C928" s="2">
        <v>2279.8781739999999</v>
      </c>
      <c r="D928" s="2">
        <f t="shared" si="924"/>
        <v>1.4197534846404203E-2</v>
      </c>
      <c r="E928" s="2">
        <v>558.20001200000002</v>
      </c>
      <c r="F928" s="2">
        <f t="shared" si="924"/>
        <v>-1.0897429363937733E-2</v>
      </c>
      <c r="G928" s="2">
        <v>7.25</v>
      </c>
      <c r="H928" s="2">
        <f t="shared" ref="H928" si="949">(G928-G927)/G927</f>
        <v>6.9444444444444198E-3</v>
      </c>
      <c r="I928" s="2">
        <v>3637.5327149999998</v>
      </c>
      <c r="J928" s="2">
        <f t="shared" si="926"/>
        <v>5.4008634255760706E-3</v>
      </c>
    </row>
    <row r="929" spans="2:10" x14ac:dyDescent="0.3">
      <c r="B929" s="29">
        <v>44944</v>
      </c>
      <c r="C929" s="2">
        <v>2276.1069339999999</v>
      </c>
      <c r="D929" s="2">
        <f t="shared" si="924"/>
        <v>-1.6541410163962711E-3</v>
      </c>
      <c r="E929" s="2">
        <v>560.84997599999997</v>
      </c>
      <c r="F929" s="2">
        <f t="shared" si="924"/>
        <v>4.7473377696737751E-3</v>
      </c>
      <c r="G929" s="2">
        <v>7.3</v>
      </c>
      <c r="H929" s="2">
        <f t="shared" ref="H929" si="950">(G929-G928)/G928</f>
        <v>6.8965517241379067E-3</v>
      </c>
      <c r="I929" s="2">
        <v>3594.9038089999999</v>
      </c>
      <c r="J929" s="2">
        <f t="shared" si="926"/>
        <v>-1.1719181472708739E-2</v>
      </c>
    </row>
    <row r="930" spans="2:10" x14ac:dyDescent="0.3">
      <c r="B930" s="29">
        <v>44945</v>
      </c>
      <c r="C930" s="2">
        <v>2273.669922</v>
      </c>
      <c r="D930" s="2">
        <f t="shared" si="924"/>
        <v>-1.0706931047905976E-3</v>
      </c>
      <c r="E930" s="2">
        <v>553.20001200000002</v>
      </c>
      <c r="F930" s="2">
        <f t="shared" si="924"/>
        <v>-1.3639947093445102E-2</v>
      </c>
      <c r="G930" s="2">
        <v>7.4</v>
      </c>
      <c r="H930" s="2">
        <f t="shared" ref="H930" si="951">(G930-G929)/G929</f>
        <v>1.3698630136986375E-2</v>
      </c>
      <c r="I930" s="2">
        <v>3461.820557</v>
      </c>
      <c r="J930" s="2">
        <f t="shared" si="926"/>
        <v>-3.7019975796520652E-2</v>
      </c>
    </row>
    <row r="931" spans="2:10" x14ac:dyDescent="0.3">
      <c r="B931" s="29">
        <v>44946</v>
      </c>
      <c r="C931" s="2">
        <v>2246.6291500000002</v>
      </c>
      <c r="D931" s="2">
        <f t="shared" si="924"/>
        <v>-1.1893006868918695E-2</v>
      </c>
      <c r="E931" s="2">
        <v>542.65002400000003</v>
      </c>
      <c r="F931" s="2">
        <f t="shared" si="924"/>
        <v>-1.9070838342642667E-2</v>
      </c>
      <c r="G931" s="2">
        <v>7.25</v>
      </c>
      <c r="H931" s="2">
        <f t="shared" ref="H931" si="952">(G931-G930)/G930</f>
        <v>-2.0270270270270316E-2</v>
      </c>
      <c r="I931" s="2">
        <v>3454.4240719999998</v>
      </c>
      <c r="J931" s="2">
        <f t="shared" si="926"/>
        <v>-2.136588213691231E-3</v>
      </c>
    </row>
    <row r="932" spans="2:10" x14ac:dyDescent="0.3">
      <c r="B932" s="29">
        <v>44949</v>
      </c>
      <c r="C932" s="2">
        <v>2235.2700199999999</v>
      </c>
      <c r="D932" s="2">
        <f t="shared" si="924"/>
        <v>-5.0560770120873207E-3</v>
      </c>
      <c r="E932" s="2">
        <v>539.04998799999998</v>
      </c>
      <c r="F932" s="2">
        <f t="shared" si="924"/>
        <v>-6.6341764319170935E-3</v>
      </c>
      <c r="G932" s="2">
        <v>7.05</v>
      </c>
      <c r="H932" s="2">
        <f t="shared" ref="H932" si="953">(G932-G931)/G931</f>
        <v>-2.7586206896551748E-2</v>
      </c>
      <c r="I932" s="2">
        <v>3434.6340329999998</v>
      </c>
      <c r="J932" s="2">
        <f t="shared" si="926"/>
        <v>-5.7288967965482551E-3</v>
      </c>
    </row>
    <row r="933" spans="2:10" x14ac:dyDescent="0.3">
      <c r="B933" s="29">
        <v>44950</v>
      </c>
      <c r="C933" s="2">
        <v>2222.0717770000001</v>
      </c>
      <c r="D933" s="2">
        <f t="shared" si="924"/>
        <v>-5.9045407856361896E-3</v>
      </c>
      <c r="E933" s="2">
        <v>540.25</v>
      </c>
      <c r="F933" s="2">
        <f t="shared" si="924"/>
        <v>2.2261608880696521E-3</v>
      </c>
      <c r="G933" s="2">
        <v>7.05</v>
      </c>
      <c r="H933" s="2">
        <f t="shared" ref="H933" si="954">(G933-G932)/G932</f>
        <v>0</v>
      </c>
      <c r="I933" s="2">
        <v>3440.28125</v>
      </c>
      <c r="J933" s="2">
        <f t="shared" si="926"/>
        <v>1.6441975901192564E-3</v>
      </c>
    </row>
    <row r="934" spans="2:10" x14ac:dyDescent="0.3">
      <c r="B934" s="29">
        <v>44951</v>
      </c>
      <c r="C934" s="2">
        <v>2191.3520509999998</v>
      </c>
      <c r="D934" s="2">
        <f t="shared" si="924"/>
        <v>-1.3824812644654846E-2</v>
      </c>
      <c r="E934" s="2">
        <v>535.79998799999998</v>
      </c>
      <c r="F934" s="2">
        <f t="shared" si="924"/>
        <v>-8.2369495603887375E-3</v>
      </c>
      <c r="G934" s="2">
        <v>6.75</v>
      </c>
      <c r="H934" s="2">
        <f t="shared" ref="H934" si="955">(G934-G933)/G933</f>
        <v>-4.255319148936168E-2</v>
      </c>
      <c r="I934" s="2">
        <v>3387.257568</v>
      </c>
      <c r="J934" s="2">
        <f t="shared" si="926"/>
        <v>-1.5412600931973225E-2</v>
      </c>
    </row>
    <row r="935" spans="2:10" x14ac:dyDescent="0.3">
      <c r="B935" s="29">
        <v>44953</v>
      </c>
      <c r="C935" s="2">
        <v>2149.779297</v>
      </c>
      <c r="D935" s="2">
        <f t="shared" si="924"/>
        <v>-1.8971280302053029E-2</v>
      </c>
      <c r="E935" s="2">
        <v>518.54998799999998</v>
      </c>
      <c r="F935" s="2">
        <f t="shared" si="924"/>
        <v>-3.2194849545237395E-2</v>
      </c>
      <c r="G935" s="2">
        <v>6.4</v>
      </c>
      <c r="H935" s="2">
        <f t="shared" ref="H935" si="956">(G935-G934)/G934</f>
        <v>-5.1851851851851802E-2</v>
      </c>
      <c r="I935" s="2">
        <v>2760.0710450000001</v>
      </c>
      <c r="J935" s="2">
        <f t="shared" si="926"/>
        <v>-0.18516056438256656</v>
      </c>
    </row>
    <row r="936" spans="2:10" x14ac:dyDescent="0.3">
      <c r="B936" s="29">
        <v>44956</v>
      </c>
      <c r="C936" s="2">
        <v>2170.381836</v>
      </c>
      <c r="D936" s="2">
        <f t="shared" si="924"/>
        <v>9.5835600560255918E-3</v>
      </c>
      <c r="E936" s="2">
        <v>535.40002400000003</v>
      </c>
      <c r="F936" s="2">
        <f t="shared" si="924"/>
        <v>3.2494525870088435E-2</v>
      </c>
      <c r="G936" s="2">
        <v>6.8</v>
      </c>
      <c r="H936" s="2">
        <f t="shared" ref="H936" si="957">(G936-G935)/G935</f>
        <v>6.2499999999999917E-2</v>
      </c>
      <c r="I936" s="2">
        <v>2891.405518</v>
      </c>
      <c r="J936" s="2">
        <f t="shared" si="926"/>
        <v>4.7583729135494003E-2</v>
      </c>
    </row>
    <row r="937" spans="2:10" x14ac:dyDescent="0.3">
      <c r="B937" s="29">
        <v>44957</v>
      </c>
      <c r="C937" s="2">
        <v>2164.955078</v>
      </c>
      <c r="D937" s="2">
        <f t="shared" si="924"/>
        <v>-2.5003701698874995E-3</v>
      </c>
      <c r="E937" s="2">
        <v>566.65002400000003</v>
      </c>
      <c r="F937" s="2">
        <f t="shared" si="924"/>
        <v>5.8367573027975801E-2</v>
      </c>
      <c r="G937" s="2">
        <v>7.05</v>
      </c>
      <c r="H937" s="2">
        <f t="shared" ref="H937" si="958">(G937-G936)/G936</f>
        <v>3.6764705882352942E-2</v>
      </c>
      <c r="I937" s="2">
        <v>2972.4147950000001</v>
      </c>
      <c r="J937" s="2">
        <f t="shared" si="926"/>
        <v>2.801726582303635E-2</v>
      </c>
    </row>
    <row r="938" spans="2:10" x14ac:dyDescent="0.3">
      <c r="B938" s="29">
        <v>44958</v>
      </c>
      <c r="C938" s="2">
        <v>2152.1247560000002</v>
      </c>
      <c r="D938" s="2">
        <f t="shared" si="924"/>
        <v>-5.9263686948426361E-3</v>
      </c>
      <c r="E938" s="2">
        <v>545.5</v>
      </c>
      <c r="F938" s="2">
        <f t="shared" si="924"/>
        <v>-3.7324667968248473E-2</v>
      </c>
      <c r="G938" s="2">
        <v>6.7</v>
      </c>
      <c r="H938" s="2">
        <f t="shared" ref="H938" si="959">(G938-G937)/G937</f>
        <v>-4.964539007092194E-2</v>
      </c>
      <c r="I938" s="2">
        <v>2134.2836910000001</v>
      </c>
      <c r="J938" s="2">
        <f t="shared" si="926"/>
        <v>-0.28196976593234863</v>
      </c>
    </row>
    <row r="939" spans="2:10" x14ac:dyDescent="0.3">
      <c r="B939" s="29">
        <v>44959</v>
      </c>
      <c r="C939" s="2">
        <v>2140.2138669999999</v>
      </c>
      <c r="D939" s="2">
        <f t="shared" si="924"/>
        <v>-5.5344788757219349E-3</v>
      </c>
      <c r="E939" s="2">
        <v>543.29998799999998</v>
      </c>
      <c r="F939" s="2">
        <f t="shared" si="924"/>
        <v>-4.0330192483959944E-3</v>
      </c>
      <c r="G939" s="2">
        <v>6.8</v>
      </c>
      <c r="H939" s="2">
        <f t="shared" ref="H939" si="960">(G939-G938)/G938</f>
        <v>1.4925373134328304E-2</v>
      </c>
      <c r="I939" s="2">
        <v>1564.468384</v>
      </c>
      <c r="J939" s="2">
        <f t="shared" si="926"/>
        <v>-0.26698198997763883</v>
      </c>
    </row>
    <row r="940" spans="2:10" x14ac:dyDescent="0.3">
      <c r="B940" s="29">
        <v>44960</v>
      </c>
      <c r="C940" s="2">
        <v>2142.099365</v>
      </c>
      <c r="D940" s="2">
        <f t="shared" si="924"/>
        <v>8.8098578794980678E-4</v>
      </c>
      <c r="E940" s="2">
        <v>550.29998799999998</v>
      </c>
      <c r="F940" s="2">
        <f t="shared" si="924"/>
        <v>1.2884226310713631E-2</v>
      </c>
      <c r="G940" s="2">
        <v>6.85</v>
      </c>
      <c r="H940" s="2">
        <f t="shared" ref="H940" si="961">(G940-G939)/G939</f>
        <v>7.3529411764705621E-3</v>
      </c>
      <c r="I940" s="2">
        <v>1586.0076899999999</v>
      </c>
      <c r="J940" s="2">
        <f t="shared" si="926"/>
        <v>1.3767811622327994E-2</v>
      </c>
    </row>
    <row r="941" spans="2:10" x14ac:dyDescent="0.3">
      <c r="B941" s="29">
        <v>44963</v>
      </c>
      <c r="C941" s="2">
        <v>2125.9577640000002</v>
      </c>
      <c r="D941" s="2">
        <f t="shared" si="924"/>
        <v>-7.5354118785240431E-3</v>
      </c>
      <c r="E941" s="2">
        <v>546.59997599999997</v>
      </c>
      <c r="F941" s="2">
        <f t="shared" si="924"/>
        <v>-6.7236272591014766E-3</v>
      </c>
      <c r="G941" s="2">
        <v>8.25</v>
      </c>
      <c r="H941" s="2">
        <f t="shared" ref="H941" si="962">(G941-G940)/G940</f>
        <v>0.20437956204379568</v>
      </c>
      <c r="I941" s="2">
        <v>1571.9145510000001</v>
      </c>
      <c r="J941" s="2">
        <f t="shared" si="926"/>
        <v>-8.8859209755785228E-3</v>
      </c>
    </row>
    <row r="942" spans="2:10" x14ac:dyDescent="0.3">
      <c r="B942" s="29">
        <v>44964</v>
      </c>
      <c r="C942" s="2">
        <v>2120.8532709999999</v>
      </c>
      <c r="D942" s="2">
        <f t="shared" si="924"/>
        <v>-2.4010321777964893E-3</v>
      </c>
      <c r="E942" s="2">
        <v>554.45001200000002</v>
      </c>
      <c r="F942" s="2">
        <f t="shared" si="924"/>
        <v>1.4361573993190307E-2</v>
      </c>
      <c r="G942" s="2">
        <v>7.95</v>
      </c>
      <c r="H942" s="2">
        <f t="shared" ref="H942" si="963">(G942-G941)/G941</f>
        <v>-3.6363636363636341E-2</v>
      </c>
      <c r="I942" s="2">
        <v>1802.049561</v>
      </c>
      <c r="J942" s="2">
        <f t="shared" si="926"/>
        <v>0.14640427487206328</v>
      </c>
    </row>
    <row r="943" spans="2:10" x14ac:dyDescent="0.3">
      <c r="B943" s="29">
        <v>44965</v>
      </c>
      <c r="C943" s="2">
        <v>2163.2077640000002</v>
      </c>
      <c r="D943" s="2">
        <f t="shared" si="924"/>
        <v>1.9970496582269352E-2</v>
      </c>
      <c r="E943" s="2">
        <v>544.79998799999998</v>
      </c>
      <c r="F943" s="2">
        <f t="shared" si="924"/>
        <v>-1.7404678133544762E-2</v>
      </c>
      <c r="G943" s="2">
        <v>7.9</v>
      </c>
      <c r="H943" s="2">
        <f t="shared" ref="H943" si="964">(G943-G942)/G942</f>
        <v>-6.2893081761006067E-3</v>
      </c>
      <c r="I943" s="2">
        <v>2163.1691890000002</v>
      </c>
      <c r="J943" s="2">
        <f t="shared" si="926"/>
        <v>0.20039383811375661</v>
      </c>
    </row>
    <row r="944" spans="2:10" x14ac:dyDescent="0.3">
      <c r="B944" s="29">
        <v>44966</v>
      </c>
      <c r="C944" s="2">
        <v>2166.9785160000001</v>
      </c>
      <c r="D944" s="2">
        <f t="shared" si="924"/>
        <v>1.7431298383597618E-3</v>
      </c>
      <c r="E944" s="2">
        <v>541.84997599999997</v>
      </c>
      <c r="F944" s="2">
        <f t="shared" si="924"/>
        <v>-5.4148532763918034E-3</v>
      </c>
      <c r="G944" s="2">
        <v>7.85</v>
      </c>
      <c r="H944" s="2">
        <f t="shared" ref="H944" si="965">(G944-G943)/G943</f>
        <v>-6.3291139240507222E-3</v>
      </c>
      <c r="I944" s="2">
        <v>1924.7382809999999</v>
      </c>
      <c r="J944" s="2">
        <f t="shared" si="926"/>
        <v>-0.11022295861666891</v>
      </c>
    </row>
    <row r="945" spans="2:10" x14ac:dyDescent="0.3">
      <c r="B945" s="29">
        <v>44967</v>
      </c>
      <c r="C945" s="2">
        <v>2149.1354980000001</v>
      </c>
      <c r="D945" s="2">
        <f t="shared" si="924"/>
        <v>-8.2340539457383469E-3</v>
      </c>
      <c r="E945" s="2">
        <v>542.45001200000002</v>
      </c>
      <c r="F945" s="2">
        <f t="shared" si="924"/>
        <v>1.1073840114003172E-3</v>
      </c>
      <c r="G945" s="2">
        <v>7.85</v>
      </c>
      <c r="H945" s="2">
        <f t="shared" ref="H945" si="966">(G945-G944)/G944</f>
        <v>0</v>
      </c>
      <c r="I945" s="2">
        <v>1846.0275879999999</v>
      </c>
      <c r="J945" s="2">
        <f t="shared" si="926"/>
        <v>-4.0894231583062692E-2</v>
      </c>
    </row>
    <row r="946" spans="2:10" x14ac:dyDescent="0.3">
      <c r="B946" s="29">
        <v>44970</v>
      </c>
      <c r="C946" s="2">
        <v>2136.9028320000002</v>
      </c>
      <c r="D946" s="2">
        <f t="shared" si="924"/>
        <v>-5.6919007719074396E-3</v>
      </c>
      <c r="E946" s="2">
        <v>540.75</v>
      </c>
      <c r="F946" s="2">
        <f t="shared" si="924"/>
        <v>-3.1339514469399905E-3</v>
      </c>
      <c r="G946" s="2">
        <v>7.85</v>
      </c>
      <c r="H946" s="2">
        <f t="shared" ref="H946" si="967">(G946-G945)/G945</f>
        <v>0</v>
      </c>
      <c r="I946" s="2">
        <v>1716.792236</v>
      </c>
      <c r="J946" s="2">
        <f t="shared" si="926"/>
        <v>-7.0007270118868842E-2</v>
      </c>
    </row>
    <row r="947" spans="2:10" x14ac:dyDescent="0.3">
      <c r="B947" s="29">
        <v>44971</v>
      </c>
      <c r="C947" s="2">
        <v>2187.2592770000001</v>
      </c>
      <c r="D947" s="2">
        <f t="shared" si="924"/>
        <v>2.356515431863113E-2</v>
      </c>
      <c r="E947" s="2">
        <v>536.04998799999998</v>
      </c>
      <c r="F947" s="2">
        <f t="shared" si="924"/>
        <v>-8.6916541840037272E-3</v>
      </c>
      <c r="G947" s="2">
        <v>7.7</v>
      </c>
      <c r="H947" s="2">
        <f t="shared" ref="H947" si="968">(G947-G946)/G946</f>
        <v>-1.9108280254777003E-2</v>
      </c>
      <c r="I947" s="2">
        <v>1748.826172</v>
      </c>
      <c r="J947" s="2">
        <f t="shared" si="926"/>
        <v>1.8659180376209505E-2</v>
      </c>
    </row>
    <row r="948" spans="2:10" x14ac:dyDescent="0.3">
      <c r="B948" s="29">
        <v>44972</v>
      </c>
      <c r="C948" s="2">
        <v>2236.7875979999999</v>
      </c>
      <c r="D948" s="2">
        <f t="shared" si="924"/>
        <v>2.2644010026983085E-2</v>
      </c>
      <c r="E948" s="2">
        <v>590.25</v>
      </c>
      <c r="F948" s="2">
        <f t="shared" si="924"/>
        <v>0.10110999573420383</v>
      </c>
      <c r="G948" s="2">
        <v>7.75</v>
      </c>
      <c r="H948" s="2">
        <f t="shared" ref="H948" si="969">(G948-G947)/G947</f>
        <v>6.4935064935064705E-3</v>
      </c>
      <c r="I948" s="2">
        <v>1778.211548</v>
      </c>
      <c r="J948" s="2">
        <f t="shared" si="926"/>
        <v>1.6802914132051285E-2</v>
      </c>
    </row>
    <row r="949" spans="2:10" x14ac:dyDescent="0.3">
      <c r="B949" s="29">
        <v>44973</v>
      </c>
      <c r="C949" s="2">
        <v>2235.040039</v>
      </c>
      <c r="D949" s="2">
        <f t="shared" si="924"/>
        <v>-7.812807087997411E-4</v>
      </c>
      <c r="E949" s="2">
        <v>638.20001200000002</v>
      </c>
      <c r="F949" s="2">
        <f t="shared" si="924"/>
        <v>8.123678441338418E-2</v>
      </c>
      <c r="G949" s="2">
        <v>7.5</v>
      </c>
      <c r="H949" s="2">
        <f t="shared" ref="H949" si="970">(G949-G948)/G948</f>
        <v>-3.2258064516129031E-2</v>
      </c>
      <c r="I949" s="2">
        <v>1795.702759</v>
      </c>
      <c r="J949" s="2">
        <f t="shared" si="926"/>
        <v>9.8364061462050643E-3</v>
      </c>
    </row>
    <row r="950" spans="2:10" x14ac:dyDescent="0.3">
      <c r="B950" s="29">
        <v>44974</v>
      </c>
      <c r="C950" s="2">
        <v>2244.3754880000001</v>
      </c>
      <c r="D950" s="2">
        <f t="shared" si="924"/>
        <v>4.1768598490866471E-3</v>
      </c>
      <c r="E950" s="2">
        <v>611.65002400000003</v>
      </c>
      <c r="F950" s="2">
        <f t="shared" si="924"/>
        <v>-4.1601359292986015E-2</v>
      </c>
      <c r="G950" s="2">
        <v>7.25</v>
      </c>
      <c r="H950" s="2">
        <f t="shared" ref="H950" si="971">(G950-G949)/G949</f>
        <v>-3.3333333333333333E-2</v>
      </c>
      <c r="I950" s="2">
        <v>1721.8397219999999</v>
      </c>
      <c r="J950" s="2">
        <f t="shared" si="926"/>
        <v>-4.1133220200170156E-2</v>
      </c>
    </row>
    <row r="951" spans="2:10" x14ac:dyDescent="0.3">
      <c r="B951" s="29">
        <v>44977</v>
      </c>
      <c r="C951" s="2">
        <v>2220.64624</v>
      </c>
      <c r="D951" s="2">
        <f t="shared" si="924"/>
        <v>-1.0572762056471049E-2</v>
      </c>
      <c r="E951" s="2">
        <v>601.95001200000002</v>
      </c>
      <c r="F951" s="2">
        <f t="shared" si="924"/>
        <v>-1.5858761741829042E-2</v>
      </c>
      <c r="G951" s="2">
        <v>7.05</v>
      </c>
      <c r="H951" s="2">
        <f t="shared" ref="H951" si="972">(G951-G950)/G950</f>
        <v>-2.7586206896551748E-2</v>
      </c>
      <c r="I951" s="2">
        <v>1620.640259</v>
      </c>
      <c r="J951" s="2">
        <f t="shared" si="926"/>
        <v>-5.8774032046636643E-2</v>
      </c>
    </row>
    <row r="952" spans="2:10" x14ac:dyDescent="0.3">
      <c r="B952" s="29">
        <v>44978</v>
      </c>
      <c r="C952" s="2">
        <v>2238.7653810000002</v>
      </c>
      <c r="D952" s="2">
        <f t="shared" si="924"/>
        <v>8.1594000312270026E-3</v>
      </c>
      <c r="E952" s="2">
        <v>602.90002400000003</v>
      </c>
      <c r="F952" s="2">
        <f t="shared" si="924"/>
        <v>1.5782240735299049E-3</v>
      </c>
      <c r="G952" s="2">
        <v>7</v>
      </c>
      <c r="H952" s="2">
        <f t="shared" ref="H952" si="973">(G952-G951)/G951</f>
        <v>-7.0921985815602584E-3</v>
      </c>
      <c r="I952" s="2">
        <v>1570.3154300000001</v>
      </c>
      <c r="J952" s="2">
        <f t="shared" si="926"/>
        <v>-3.1052436665403058E-2</v>
      </c>
    </row>
    <row r="953" spans="2:10" x14ac:dyDescent="0.3">
      <c r="B953" s="29">
        <v>44979</v>
      </c>
      <c r="C953" s="2">
        <v>2187.9948730000001</v>
      </c>
      <c r="D953" s="2">
        <f t="shared" si="924"/>
        <v>-2.2677904719663904E-2</v>
      </c>
      <c r="E953" s="2">
        <v>597.5</v>
      </c>
      <c r="F953" s="2">
        <f t="shared" si="924"/>
        <v>-8.9567486897297426E-3</v>
      </c>
      <c r="G953" s="2">
        <v>7</v>
      </c>
      <c r="H953" s="2">
        <f t="shared" ref="H953" si="974">(G953-G952)/G952</f>
        <v>0</v>
      </c>
      <c r="I953" s="2">
        <v>1404.1484379999999</v>
      </c>
      <c r="J953" s="2">
        <f t="shared" si="926"/>
        <v>-0.10581758850831655</v>
      </c>
    </row>
    <row r="954" spans="2:10" x14ac:dyDescent="0.3">
      <c r="B954" s="29">
        <v>44980</v>
      </c>
      <c r="C954" s="2">
        <v>2177.5097660000001</v>
      </c>
      <c r="D954" s="2">
        <f t="shared" si="924"/>
        <v>-4.792107664138923E-3</v>
      </c>
      <c r="E954" s="2">
        <v>561.70001200000002</v>
      </c>
      <c r="F954" s="2">
        <f t="shared" si="924"/>
        <v>-5.9916297907949764E-2</v>
      </c>
      <c r="G954" s="2">
        <v>6.7</v>
      </c>
      <c r="H954" s="2">
        <f t="shared" ref="H954" si="975">(G954-G953)/G953</f>
        <v>-4.285714285714283E-2</v>
      </c>
      <c r="I954" s="2">
        <v>1381.959595</v>
      </c>
      <c r="J954" s="2">
        <f t="shared" si="926"/>
        <v>-1.5802348526345694E-2</v>
      </c>
    </row>
    <row r="955" spans="2:10" x14ac:dyDescent="0.3">
      <c r="B955" s="29">
        <v>44981</v>
      </c>
      <c r="C955" s="2">
        <v>2192.4096679999998</v>
      </c>
      <c r="D955" s="2">
        <f t="shared" si="924"/>
        <v>6.8426338345982211E-3</v>
      </c>
      <c r="E955" s="2">
        <v>573.79998799999998</v>
      </c>
      <c r="F955" s="2">
        <f t="shared" si="924"/>
        <v>2.1541705076552446E-2</v>
      </c>
      <c r="G955" s="2">
        <v>6.75</v>
      </c>
      <c r="H955" s="2">
        <f t="shared" ref="H955" si="976">(G955-G954)/G954</f>
        <v>7.4626865671641521E-3</v>
      </c>
      <c r="I955" s="2">
        <v>1314.9930420000001</v>
      </c>
      <c r="J955" s="2">
        <f t="shared" si="926"/>
        <v>-4.8457677954035966E-2</v>
      </c>
    </row>
    <row r="956" spans="2:10" x14ac:dyDescent="0.3">
      <c r="B956" s="29">
        <v>44984</v>
      </c>
      <c r="C956" s="2">
        <v>2177.8315429999998</v>
      </c>
      <c r="D956" s="2">
        <f t="shared" si="924"/>
        <v>-6.6493617560529758E-3</v>
      </c>
      <c r="E956" s="2">
        <v>553.25</v>
      </c>
      <c r="F956" s="2">
        <f t="shared" si="924"/>
        <v>-3.5813852265190335E-2</v>
      </c>
      <c r="G956" s="2">
        <v>6.7</v>
      </c>
      <c r="H956" s="2">
        <f t="shared" ref="H956" si="977">(G956-G955)/G955</f>
        <v>-7.4074074074073808E-3</v>
      </c>
      <c r="I956" s="2">
        <v>1192.904053</v>
      </c>
      <c r="J956" s="2">
        <f t="shared" si="926"/>
        <v>-9.2843828902936562E-2</v>
      </c>
    </row>
    <row r="957" spans="2:10" x14ac:dyDescent="0.3">
      <c r="B957" s="29">
        <v>44985</v>
      </c>
      <c r="C957" s="2">
        <v>2136.1669919999999</v>
      </c>
      <c r="D957" s="2">
        <f t="shared" si="924"/>
        <v>-1.9131209268190792E-2</v>
      </c>
      <c r="E957" s="2">
        <v>559.25</v>
      </c>
      <c r="F957" s="2">
        <f t="shared" si="924"/>
        <v>1.0845006778129237E-2</v>
      </c>
      <c r="G957" s="2">
        <v>6.8</v>
      </c>
      <c r="H957" s="2">
        <f t="shared" ref="H957" si="978">(G957-G956)/G956</f>
        <v>1.4925373134328304E-2</v>
      </c>
      <c r="I957" s="2">
        <v>1363.1689449999999</v>
      </c>
      <c r="J957" s="2">
        <f t="shared" si="926"/>
        <v>0.14273142217247536</v>
      </c>
    </row>
    <row r="958" spans="2:10" x14ac:dyDescent="0.3">
      <c r="B958" s="29">
        <v>44986</v>
      </c>
      <c r="C958" s="2">
        <v>2155.803711</v>
      </c>
      <c r="D958" s="2">
        <f t="shared" si="924"/>
        <v>9.1925018378900616E-3</v>
      </c>
      <c r="E958" s="2">
        <v>570.04998799999998</v>
      </c>
      <c r="F958" s="2">
        <f t="shared" si="924"/>
        <v>1.9311556548949459E-2</v>
      </c>
      <c r="G958" s="2">
        <v>6.9</v>
      </c>
      <c r="H958" s="2">
        <f t="shared" ref="H958" si="979">(G958-G957)/G957</f>
        <v>1.4705882352941256E-2</v>
      </c>
      <c r="I958" s="2">
        <v>1563.5189210000001</v>
      </c>
      <c r="J958" s="2">
        <f t="shared" si="926"/>
        <v>0.14697369444548211</v>
      </c>
    </row>
    <row r="959" spans="2:10" x14ac:dyDescent="0.3">
      <c r="B959" s="29">
        <v>44987</v>
      </c>
      <c r="C959" s="2">
        <v>2139.3859859999998</v>
      </c>
      <c r="D959" s="2">
        <f t="shared" si="924"/>
        <v>-7.6155936258151501E-3</v>
      </c>
      <c r="E959" s="2">
        <v>564.59997599999997</v>
      </c>
      <c r="F959" s="2">
        <f t="shared" si="924"/>
        <v>-9.5605861147742277E-3</v>
      </c>
      <c r="G959" s="2">
        <v>6.95</v>
      </c>
      <c r="H959" s="2">
        <f t="shared" ref="H959" si="980">(G959-G958)/G958</f>
        <v>7.246376811594177E-3</v>
      </c>
      <c r="I959" s="2">
        <v>1606.447388</v>
      </c>
      <c r="J959" s="2">
        <f t="shared" si="926"/>
        <v>2.7456314358219366E-2</v>
      </c>
    </row>
    <row r="960" spans="2:10" x14ac:dyDescent="0.3">
      <c r="B960" s="29">
        <v>44988</v>
      </c>
      <c r="C960" s="2">
        <v>2193.9733890000002</v>
      </c>
      <c r="D960" s="2">
        <f t="shared" si="924"/>
        <v>2.5515453198822841E-2</v>
      </c>
      <c r="E960" s="2">
        <v>575.90002400000003</v>
      </c>
      <c r="F960" s="2">
        <f t="shared" si="924"/>
        <v>2.0014255190120768E-2</v>
      </c>
      <c r="G960" s="2">
        <v>6.9</v>
      </c>
      <c r="H960" s="2">
        <f t="shared" ref="H960" si="981">(G960-G959)/G959</f>
        <v>-7.1942446043165211E-3</v>
      </c>
      <c r="I960" s="2">
        <v>1878.5614009999999</v>
      </c>
      <c r="J960" s="2">
        <f t="shared" si="926"/>
        <v>0.16938868650953906</v>
      </c>
    </row>
    <row r="961" spans="2:10" x14ac:dyDescent="0.3">
      <c r="B961" s="29">
        <v>44991</v>
      </c>
      <c r="C961" s="2">
        <v>2215.4035640000002</v>
      </c>
      <c r="D961" s="2">
        <f t="shared" si="924"/>
        <v>9.7677460936605558E-3</v>
      </c>
      <c r="E961" s="2">
        <v>614</v>
      </c>
      <c r="F961" s="2">
        <f t="shared" si="924"/>
        <v>6.615727454805588E-2</v>
      </c>
      <c r="G961" s="2">
        <v>6.95</v>
      </c>
      <c r="H961" s="2">
        <f t="shared" ref="H961" si="982">(G961-G960)/G960</f>
        <v>7.246376811594177E-3</v>
      </c>
      <c r="I961" s="2">
        <v>1981.9097899999999</v>
      </c>
      <c r="J961" s="2">
        <f t="shared" si="926"/>
        <v>5.5014645219999388E-2</v>
      </c>
    </row>
    <row r="962" spans="2:10" x14ac:dyDescent="0.3">
      <c r="B962" s="29">
        <v>44993</v>
      </c>
      <c r="C962" s="2">
        <v>2223.359375</v>
      </c>
      <c r="D962" s="2">
        <f t="shared" si="924"/>
        <v>3.5911339718327777E-3</v>
      </c>
      <c r="E962" s="2">
        <v>627.75</v>
      </c>
      <c r="F962" s="2">
        <f t="shared" si="924"/>
        <v>2.2394136807817589E-2</v>
      </c>
      <c r="G962" s="2">
        <v>6.95</v>
      </c>
      <c r="H962" s="2">
        <f t="shared" ref="H962" si="983">(G962-G961)/G961</f>
        <v>0</v>
      </c>
      <c r="I962" s="2">
        <v>2038.63147</v>
      </c>
      <c r="J962" s="2">
        <f t="shared" si="926"/>
        <v>2.8619708266338452E-2</v>
      </c>
    </row>
    <row r="963" spans="2:10" x14ac:dyDescent="0.3">
      <c r="B963" s="29">
        <v>44994</v>
      </c>
      <c r="C963" s="2">
        <v>2169.921875</v>
      </c>
      <c r="D963" s="2">
        <f t="shared" si="924"/>
        <v>-2.4034576056783444E-2</v>
      </c>
      <c r="E963" s="2">
        <v>631.09997599999997</v>
      </c>
      <c r="F963" s="2">
        <f t="shared" si="924"/>
        <v>5.3364810832337234E-3</v>
      </c>
      <c r="G963" s="2">
        <v>6.85</v>
      </c>
      <c r="H963" s="2">
        <f t="shared" ref="H963" si="984">(G963-G962)/G962</f>
        <v>-1.4388489208633171E-2</v>
      </c>
      <c r="I963" s="2">
        <v>1952.174683</v>
      </c>
      <c r="J963" s="2">
        <f t="shared" si="926"/>
        <v>-4.2409228088684449E-2</v>
      </c>
    </row>
    <row r="964" spans="2:10" x14ac:dyDescent="0.3">
      <c r="B964" s="29">
        <v>44995</v>
      </c>
      <c r="C964" s="2">
        <v>2136.304932</v>
      </c>
      <c r="D964" s="2">
        <f t="shared" si="924"/>
        <v>-1.5492236558055802E-2</v>
      </c>
      <c r="E964" s="2">
        <v>631.65002400000003</v>
      </c>
      <c r="F964" s="2">
        <f t="shared" si="924"/>
        <v>8.715703072694472E-4</v>
      </c>
      <c r="G964" s="2">
        <v>6.75</v>
      </c>
      <c r="H964" s="2">
        <f t="shared" ref="H964" si="985">(G964-G963)/G963</f>
        <v>-1.4598540145985351E-2</v>
      </c>
      <c r="I964" s="2">
        <v>1895.253052</v>
      </c>
      <c r="J964" s="2">
        <f t="shared" si="926"/>
        <v>-2.9158062285966003E-2</v>
      </c>
    </row>
    <row r="965" spans="2:10" x14ac:dyDescent="0.3">
      <c r="B965" s="29">
        <v>44998</v>
      </c>
      <c r="C965" s="2">
        <v>2101.1704100000002</v>
      </c>
      <c r="D965" s="2">
        <f t="shared" si="924"/>
        <v>-1.6446398392717766E-2</v>
      </c>
      <c r="E965" s="2">
        <v>591.34997599999997</v>
      </c>
      <c r="F965" s="2">
        <f t="shared" si="924"/>
        <v>-6.3801229270593771E-2</v>
      </c>
      <c r="G965" s="2">
        <v>6.6</v>
      </c>
      <c r="H965" s="2">
        <f t="shared" ref="H965" si="986">(G965-G964)/G964</f>
        <v>-2.2222222222222275E-2</v>
      </c>
      <c r="I965" s="2">
        <v>1873.4639890000001</v>
      </c>
      <c r="J965" s="2">
        <f t="shared" si="926"/>
        <v>-1.1496651055122502E-2</v>
      </c>
    </row>
    <row r="966" spans="2:10" x14ac:dyDescent="0.3">
      <c r="B966" s="29">
        <v>44999</v>
      </c>
      <c r="C966" s="2">
        <v>2093.3066410000001</v>
      </c>
      <c r="D966" s="2">
        <f t="shared" si="924"/>
        <v>-3.7425660301393863E-3</v>
      </c>
      <c r="E966" s="2">
        <v>586.75</v>
      </c>
      <c r="F966" s="2">
        <f t="shared" si="924"/>
        <v>-7.7787709253242104E-3</v>
      </c>
      <c r="G966" s="2">
        <v>6.55</v>
      </c>
      <c r="H966" s="2">
        <f t="shared" ref="H966" si="987">(G966-G965)/G965</f>
        <v>-7.5757575757575491E-3</v>
      </c>
      <c r="I966" s="2">
        <v>1737.331909</v>
      </c>
      <c r="J966" s="2">
        <f t="shared" si="926"/>
        <v>-7.2663302203456487E-2</v>
      </c>
    </row>
    <row r="967" spans="2:10" x14ac:dyDescent="0.3">
      <c r="B967" s="29">
        <v>45000</v>
      </c>
      <c r="C967" s="2">
        <v>2057.5283199999999</v>
      </c>
      <c r="D967" s="2">
        <f t="shared" si="924"/>
        <v>-1.7091772556985945E-2</v>
      </c>
      <c r="E967" s="2">
        <v>581.54998799999998</v>
      </c>
      <c r="F967" s="2">
        <f t="shared" si="924"/>
        <v>-8.8623979548359873E-3</v>
      </c>
      <c r="G967" s="2">
        <v>6.4</v>
      </c>
      <c r="H967" s="2">
        <f t="shared" ref="H967" si="988">(G967-G966)/G966</f>
        <v>-2.2900763358778546E-2</v>
      </c>
      <c r="I967" s="2">
        <v>1838.0816649999999</v>
      </c>
      <c r="J967" s="2">
        <f t="shared" si="926"/>
        <v>5.7991081311567584E-2</v>
      </c>
    </row>
    <row r="968" spans="2:10" x14ac:dyDescent="0.3">
      <c r="B968" s="29">
        <v>45001</v>
      </c>
      <c r="C968" s="2">
        <v>2047.2729489999999</v>
      </c>
      <c r="D968" s="2">
        <f t="shared" si="924"/>
        <v>-4.9843158416405025E-3</v>
      </c>
      <c r="E968" s="2">
        <v>584.70001200000002</v>
      </c>
      <c r="F968" s="2">
        <f t="shared" si="924"/>
        <v>5.4166005760454602E-3</v>
      </c>
      <c r="G968" s="2">
        <v>6.45</v>
      </c>
      <c r="H968" s="2">
        <f t="shared" ref="H968" si="989">(G968-G967)/G967</f>
        <v>7.8124999999999722E-3</v>
      </c>
      <c r="I968" s="2">
        <v>1842.8792719999999</v>
      </c>
      <c r="J968" s="2">
        <f t="shared" si="926"/>
        <v>2.6101163464899539E-3</v>
      </c>
    </row>
    <row r="969" spans="2:10" x14ac:dyDescent="0.3">
      <c r="B969" s="29">
        <v>45002</v>
      </c>
      <c r="C969" s="2">
        <v>2044.697876</v>
      </c>
      <c r="D969" s="2">
        <f t="shared" ref="D969:F1032" si="990">(C969-C968)/C968</f>
        <v>-1.2578063913059475E-3</v>
      </c>
      <c r="E969" s="2">
        <v>595.65002400000003</v>
      </c>
      <c r="F969" s="2">
        <f t="shared" si="990"/>
        <v>1.8727572730065235E-2</v>
      </c>
      <c r="G969" s="2">
        <v>6.4</v>
      </c>
      <c r="H969" s="2">
        <f t="shared" ref="H969" si="991">(G969-G968)/G968</f>
        <v>-7.7519379844960962E-3</v>
      </c>
      <c r="I969" s="2">
        <v>1875.6129149999999</v>
      </c>
      <c r="J969" s="2">
        <f t="shared" ref="J969:J1032" si="992">(I969-I968)/I968</f>
        <v>1.7762228648041372E-2</v>
      </c>
    </row>
    <row r="970" spans="2:10" x14ac:dyDescent="0.3">
      <c r="B970" s="29">
        <v>45005</v>
      </c>
      <c r="C970" s="2">
        <v>2024.6011960000001</v>
      </c>
      <c r="D970" s="2">
        <f t="shared" si="990"/>
        <v>-9.8286794522986429E-3</v>
      </c>
      <c r="E970" s="2">
        <v>585.29998799999998</v>
      </c>
      <c r="F970" s="2">
        <f t="shared" si="990"/>
        <v>-1.7376035562788873E-2</v>
      </c>
      <c r="G970" s="2">
        <v>6.35</v>
      </c>
      <c r="H970" s="2">
        <f t="shared" ref="H970" si="993">(G970-G969)/G969</f>
        <v>-7.812500000000111E-3</v>
      </c>
      <c r="I970" s="2">
        <v>1804.0485839999999</v>
      </c>
      <c r="J970" s="2">
        <f t="shared" si="992"/>
        <v>-3.81551707325496E-2</v>
      </c>
    </row>
    <row r="971" spans="2:10" x14ac:dyDescent="0.3">
      <c r="B971" s="29">
        <v>45006</v>
      </c>
      <c r="C971" s="2">
        <v>2087.5581050000001</v>
      </c>
      <c r="D971" s="2">
        <f t="shared" si="990"/>
        <v>3.1095955650122017E-2</v>
      </c>
      <c r="E971" s="2">
        <v>582.04998799999998</v>
      </c>
      <c r="F971" s="2">
        <f t="shared" si="990"/>
        <v>-5.5527081268281183E-3</v>
      </c>
      <c r="G971" s="2">
        <v>6.3</v>
      </c>
      <c r="H971" s="2">
        <f t="shared" ref="H971" si="994">(G971-G970)/G970</f>
        <v>-7.8740157480314682E-3</v>
      </c>
      <c r="I971" s="2">
        <v>1823.3389890000001</v>
      </c>
      <c r="J971" s="2">
        <f t="shared" si="992"/>
        <v>1.069284118570068E-2</v>
      </c>
    </row>
    <row r="972" spans="2:10" x14ac:dyDescent="0.3">
      <c r="B972" s="29">
        <v>45007</v>
      </c>
      <c r="C972" s="2">
        <v>2093.9045409999999</v>
      </c>
      <c r="D972" s="2">
        <f t="shared" si="990"/>
        <v>3.0401242412362996E-3</v>
      </c>
      <c r="E972" s="2">
        <v>590.5</v>
      </c>
      <c r="F972" s="2">
        <f t="shared" si="990"/>
        <v>1.4517674038677267E-2</v>
      </c>
      <c r="G972" s="2">
        <v>6.55</v>
      </c>
      <c r="H972" s="2">
        <f t="shared" ref="H972" si="995">(G972-G971)/G971</f>
        <v>3.968253968253968E-2</v>
      </c>
      <c r="I972" s="2">
        <v>1814.49353</v>
      </c>
      <c r="J972" s="2">
        <f t="shared" si="992"/>
        <v>-4.8512421734870931E-3</v>
      </c>
    </row>
    <row r="973" spans="2:10" x14ac:dyDescent="0.3">
      <c r="B973" s="29">
        <v>45008</v>
      </c>
      <c r="C973" s="2">
        <v>2067.4157709999999</v>
      </c>
      <c r="D973" s="2">
        <f t="shared" si="990"/>
        <v>-1.2650419100456944E-2</v>
      </c>
      <c r="E973" s="2">
        <v>590.45001200000002</v>
      </c>
      <c r="F973" s="2">
        <f t="shared" si="990"/>
        <v>-8.4653683319195299E-5</v>
      </c>
      <c r="G973" s="2">
        <v>6.45</v>
      </c>
      <c r="H973" s="2">
        <f t="shared" ref="H973" si="996">(G973-G972)/G972</f>
        <v>-1.526717557251903E-2</v>
      </c>
      <c r="I973" s="2">
        <v>1793.104126</v>
      </c>
      <c r="J973" s="2">
        <f t="shared" si="992"/>
        <v>-1.1788085020066185E-2</v>
      </c>
    </row>
    <row r="974" spans="2:10" x14ac:dyDescent="0.3">
      <c r="B974" s="29">
        <v>45009</v>
      </c>
      <c r="C974" s="2">
        <v>2026.4866939999999</v>
      </c>
      <c r="D974" s="2">
        <f t="shared" si="990"/>
        <v>-1.9797216203010191E-2</v>
      </c>
      <c r="E974" s="2">
        <v>577.29998799999998</v>
      </c>
      <c r="F974" s="2">
        <f t="shared" si="990"/>
        <v>-2.2271189317885947E-2</v>
      </c>
      <c r="G974" s="2">
        <v>6.25</v>
      </c>
      <c r="H974" s="2">
        <f t="shared" ref="H974" si="997">(G974-G973)/G973</f>
        <v>-3.1007751937984523E-2</v>
      </c>
      <c r="I974" s="2">
        <v>1739.7807620000001</v>
      </c>
      <c r="J974" s="2">
        <f t="shared" si="992"/>
        <v>-2.9738018683249552E-2</v>
      </c>
    </row>
    <row r="975" spans="2:10" x14ac:dyDescent="0.3">
      <c r="B975" s="29">
        <v>45012</v>
      </c>
      <c r="C975" s="2">
        <v>2057.9880370000001</v>
      </c>
      <c r="D975" s="2">
        <f t="shared" si="990"/>
        <v>1.5544806236956291E-2</v>
      </c>
      <c r="E975" s="2">
        <v>567.25</v>
      </c>
      <c r="F975" s="2">
        <f t="shared" si="990"/>
        <v>-1.7408605939551805E-2</v>
      </c>
      <c r="G975" s="2">
        <v>6.05</v>
      </c>
      <c r="H975" s="2">
        <f t="shared" ref="H975" si="998">(G975-G974)/G974</f>
        <v>-3.2000000000000028E-2</v>
      </c>
      <c r="I975" s="2">
        <v>1722.1895750000001</v>
      </c>
      <c r="J975" s="2">
        <f t="shared" si="992"/>
        <v>-1.0111151579683918E-2</v>
      </c>
    </row>
    <row r="976" spans="2:10" x14ac:dyDescent="0.3">
      <c r="B976" s="29">
        <v>45013</v>
      </c>
      <c r="C976" s="2">
        <v>2067.5996089999999</v>
      </c>
      <c r="D976" s="2">
        <f t="shared" si="990"/>
        <v>4.6703731154875494E-3</v>
      </c>
      <c r="E976" s="2">
        <v>569.09997599999997</v>
      </c>
      <c r="F976" s="2">
        <f t="shared" si="990"/>
        <v>3.2613063023357773E-3</v>
      </c>
      <c r="G976" s="2">
        <v>5.9</v>
      </c>
      <c r="H976" s="2">
        <f t="shared" ref="H976" si="999">(G976-G975)/G975</f>
        <v>-2.479338842975198E-2</v>
      </c>
      <c r="I976" s="2">
        <v>1600.0505370000001</v>
      </c>
      <c r="J976" s="2">
        <f t="shared" si="992"/>
        <v>-7.0920785825799706E-2</v>
      </c>
    </row>
    <row r="977" spans="2:10" x14ac:dyDescent="0.3">
      <c r="B977" s="29">
        <v>45014</v>
      </c>
      <c r="C977" s="2">
        <v>2055.366943</v>
      </c>
      <c r="D977" s="2">
        <f t="shared" si="990"/>
        <v>-5.9163611497857864E-3</v>
      </c>
      <c r="E977" s="2">
        <v>569.25</v>
      </c>
      <c r="F977" s="2">
        <f t="shared" si="990"/>
        <v>2.6361624727959989E-4</v>
      </c>
      <c r="G977" s="2">
        <v>5.9</v>
      </c>
      <c r="H977" s="2">
        <f t="shared" ref="H977" si="1000">(G977-G976)/G976</f>
        <v>0</v>
      </c>
      <c r="I977" s="2">
        <v>1739.530884</v>
      </c>
      <c r="J977" s="2">
        <f t="shared" si="992"/>
        <v>8.7172463478258203E-2</v>
      </c>
    </row>
    <row r="978" spans="2:10" x14ac:dyDescent="0.3">
      <c r="B978" s="29">
        <v>45016</v>
      </c>
      <c r="C978" s="2">
        <v>2143.9848630000001</v>
      </c>
      <c r="D978" s="2">
        <f t="shared" si="990"/>
        <v>4.3115376697970054E-2</v>
      </c>
      <c r="E978" s="2">
        <v>580.79998799999998</v>
      </c>
      <c r="F978" s="2">
        <f t="shared" si="990"/>
        <v>2.0289833992094834E-2</v>
      </c>
      <c r="G978" s="2">
        <v>5.8</v>
      </c>
      <c r="H978" s="2">
        <f t="shared" ref="H978" si="1001">(G978-G977)/G977</f>
        <v>-1.6949152542372972E-2</v>
      </c>
      <c r="I978" s="2">
        <v>1749.5758060000001</v>
      </c>
      <c r="J978" s="2">
        <f t="shared" si="992"/>
        <v>5.7745005233261742E-3</v>
      </c>
    </row>
    <row r="979" spans="2:10" x14ac:dyDescent="0.3">
      <c r="B979" s="29">
        <v>45019</v>
      </c>
      <c r="C979" s="2">
        <v>2144.3527829999998</v>
      </c>
      <c r="D979" s="2">
        <f t="shared" si="990"/>
        <v>1.7160568917677353E-4</v>
      </c>
      <c r="E979" s="2">
        <v>607.95001200000002</v>
      </c>
      <c r="F979" s="2">
        <f t="shared" si="990"/>
        <v>4.674591005673373E-2</v>
      </c>
      <c r="G979" s="2">
        <v>6.15</v>
      </c>
      <c r="H979" s="2">
        <f t="shared" ref="H979" si="1002">(G979-G978)/G978</f>
        <v>6.0344827586206989E-2</v>
      </c>
      <c r="I979" s="2">
        <v>1716.5922849999999</v>
      </c>
      <c r="J979" s="2">
        <f t="shared" si="992"/>
        <v>-1.8852296017632577E-2</v>
      </c>
    </row>
    <row r="980" spans="2:10" x14ac:dyDescent="0.3">
      <c r="B980" s="29">
        <v>45021</v>
      </c>
      <c r="C980" s="2">
        <v>2139.2021479999999</v>
      </c>
      <c r="D980" s="2">
        <f t="shared" si="990"/>
        <v>-2.4019531864500889E-3</v>
      </c>
      <c r="E980" s="2">
        <v>623.20001200000002</v>
      </c>
      <c r="F980" s="2">
        <f t="shared" si="990"/>
        <v>2.508429920057309E-2</v>
      </c>
      <c r="G980" s="2">
        <v>6.25</v>
      </c>
      <c r="H980" s="2">
        <f t="shared" ref="H980" si="1003">(G980-G979)/G979</f>
        <v>1.6260162601625959E-2</v>
      </c>
      <c r="I980" s="2">
        <v>1697.1521</v>
      </c>
      <c r="J980" s="2">
        <f t="shared" si="992"/>
        <v>-1.1324870308385389E-2</v>
      </c>
    </row>
    <row r="981" spans="2:10" x14ac:dyDescent="0.3">
      <c r="B981" s="29">
        <v>45022</v>
      </c>
      <c r="C981" s="2">
        <v>2153.5500489999999</v>
      </c>
      <c r="D981" s="2">
        <f t="shared" si="990"/>
        <v>6.7071272405996541E-3</v>
      </c>
      <c r="E981" s="2">
        <v>614</v>
      </c>
      <c r="F981" s="2">
        <f t="shared" si="990"/>
        <v>-1.4762535017409491E-2</v>
      </c>
      <c r="G981" s="2">
        <v>6.25</v>
      </c>
      <c r="H981" s="2">
        <f t="shared" ref="H981" si="1004">(G981-G980)/G980</f>
        <v>0</v>
      </c>
      <c r="I981" s="2">
        <v>1753.174072</v>
      </c>
      <c r="J981" s="2">
        <f t="shared" si="992"/>
        <v>3.3009399687865336E-2</v>
      </c>
    </row>
    <row r="982" spans="2:10" x14ac:dyDescent="0.3">
      <c r="B982" s="29">
        <v>45026</v>
      </c>
      <c r="C982" s="2">
        <v>2138.2822270000001</v>
      </c>
      <c r="D982" s="2">
        <f t="shared" si="990"/>
        <v>-7.08960630243509E-3</v>
      </c>
      <c r="E982" s="2">
        <v>610.65002400000003</v>
      </c>
      <c r="F982" s="2">
        <f t="shared" si="990"/>
        <v>-5.4559869706839893E-3</v>
      </c>
      <c r="G982" s="2">
        <v>6.15</v>
      </c>
      <c r="H982" s="2">
        <f t="shared" ref="H982" si="1005">(G982-G981)/G981</f>
        <v>-1.5999999999999945E-2</v>
      </c>
      <c r="I982" s="2">
        <v>1796.352539</v>
      </c>
      <c r="J982" s="2">
        <f t="shared" si="992"/>
        <v>2.4628739204854016E-2</v>
      </c>
    </row>
    <row r="983" spans="2:10" x14ac:dyDescent="0.3">
      <c r="B983" s="29">
        <v>45027</v>
      </c>
      <c r="C983" s="2">
        <v>2148.859375</v>
      </c>
      <c r="D983" s="2">
        <f t="shared" si="990"/>
        <v>4.9465631180218624E-3</v>
      </c>
      <c r="E983" s="2">
        <v>616.15002400000003</v>
      </c>
      <c r="F983" s="2">
        <f t="shared" si="990"/>
        <v>9.0067956830212122E-3</v>
      </c>
      <c r="G983" s="2">
        <v>6.1</v>
      </c>
      <c r="H983" s="2">
        <f t="shared" ref="H983" si="1006">(G983-G982)/G982</f>
        <v>-8.1300813008131235E-3</v>
      </c>
      <c r="I983" s="2">
        <v>1802.249634</v>
      </c>
      <c r="J983" s="2">
        <f t="shared" si="992"/>
        <v>3.2828160797895786E-3</v>
      </c>
    </row>
    <row r="984" spans="2:10" x14ac:dyDescent="0.3">
      <c r="B984" s="29">
        <v>45028</v>
      </c>
      <c r="C984" s="2">
        <v>2158.3330080000001</v>
      </c>
      <c r="D984" s="2">
        <f t="shared" si="990"/>
        <v>4.4086798374137742E-3</v>
      </c>
      <c r="E984" s="2">
        <v>621.04998799999998</v>
      </c>
      <c r="F984" s="2">
        <f t="shared" si="990"/>
        <v>7.9525502055323369E-3</v>
      </c>
      <c r="G984" s="2">
        <v>6.2</v>
      </c>
      <c r="H984" s="2">
        <f t="shared" ref="H984" si="1007">(G984-G983)/G983</f>
        <v>1.6393442622950907E-2</v>
      </c>
      <c r="I984" s="2">
        <v>1846.3275149999999</v>
      </c>
      <c r="J984" s="2">
        <f t="shared" si="992"/>
        <v>2.4457145208109352E-2</v>
      </c>
    </row>
    <row r="985" spans="2:10" x14ac:dyDescent="0.3">
      <c r="B985" s="29">
        <v>45029</v>
      </c>
      <c r="C985" s="2">
        <v>2166.4729000000002</v>
      </c>
      <c r="D985" s="2">
        <f t="shared" si="990"/>
        <v>3.7713791012921141E-3</v>
      </c>
      <c r="E985" s="2">
        <v>640.5</v>
      </c>
      <c r="F985" s="2">
        <f t="shared" si="990"/>
        <v>3.1317949240504642E-2</v>
      </c>
      <c r="G985" s="2">
        <v>6.05</v>
      </c>
      <c r="H985" s="2">
        <f t="shared" ref="H985" si="1008">(G985-G984)/G984</f>
        <v>-2.4193548387096833E-2</v>
      </c>
      <c r="I985" s="2">
        <v>1869.8157960000001</v>
      </c>
      <c r="J985" s="2">
        <f t="shared" si="992"/>
        <v>1.2721622144053972E-2</v>
      </c>
    </row>
    <row r="986" spans="2:10" x14ac:dyDescent="0.3">
      <c r="B986" s="29">
        <v>45033</v>
      </c>
      <c r="C986" s="2">
        <v>2177.4636230000001</v>
      </c>
      <c r="D986" s="2">
        <f t="shared" si="990"/>
        <v>5.0730950754103079E-3</v>
      </c>
      <c r="E986" s="2">
        <v>647.95001200000002</v>
      </c>
      <c r="F986" s="2">
        <f t="shared" si="990"/>
        <v>1.163155659640908E-2</v>
      </c>
      <c r="G986" s="2">
        <v>6.05</v>
      </c>
      <c r="H986" s="2">
        <f t="shared" ref="H986" si="1009">(G986-G985)/G985</f>
        <v>0</v>
      </c>
      <c r="I986" s="2">
        <v>1877.811768</v>
      </c>
      <c r="J986" s="2">
        <f t="shared" si="992"/>
        <v>4.2763420958927111E-3</v>
      </c>
    </row>
    <row r="987" spans="2:10" x14ac:dyDescent="0.3">
      <c r="B987" s="29">
        <v>45034</v>
      </c>
      <c r="C987" s="2">
        <v>2152.5385740000002</v>
      </c>
      <c r="D987" s="2">
        <f t="shared" si="990"/>
        <v>-1.1446826820307319E-2</v>
      </c>
      <c r="E987" s="2">
        <v>637.04998799999998</v>
      </c>
      <c r="F987" s="2">
        <f t="shared" si="990"/>
        <v>-1.6822322398537173E-2</v>
      </c>
      <c r="G987" s="2">
        <v>6.05</v>
      </c>
      <c r="H987" s="2">
        <f t="shared" ref="H987" si="1010">(G987-G986)/G986</f>
        <v>0</v>
      </c>
      <c r="I987" s="2">
        <v>1850.025635</v>
      </c>
      <c r="J987" s="2">
        <f t="shared" si="992"/>
        <v>-1.4797081088481103E-2</v>
      </c>
    </row>
    <row r="988" spans="2:10" x14ac:dyDescent="0.3">
      <c r="B988" s="29">
        <v>45035</v>
      </c>
      <c r="C988" s="2">
        <v>2163.2536620000001</v>
      </c>
      <c r="D988" s="2">
        <f t="shared" si="990"/>
        <v>4.9778843127017162E-3</v>
      </c>
      <c r="E988" s="2">
        <v>623.04998799999998</v>
      </c>
      <c r="F988" s="2">
        <f t="shared" si="990"/>
        <v>-2.197629740792021E-2</v>
      </c>
      <c r="G988" s="2">
        <v>6.05</v>
      </c>
      <c r="H988" s="2">
        <f t="shared" ref="H988" si="1011">(G988-G987)/G987</f>
        <v>0</v>
      </c>
      <c r="I988" s="2">
        <v>1852.9241939999999</v>
      </c>
      <c r="J988" s="2">
        <f t="shared" si="992"/>
        <v>1.5667669383402775E-3</v>
      </c>
    </row>
    <row r="989" spans="2:10" x14ac:dyDescent="0.3">
      <c r="B989" s="29">
        <v>45036</v>
      </c>
      <c r="C989" s="2">
        <v>2157.7810060000002</v>
      </c>
      <c r="D989" s="2">
        <f t="shared" si="990"/>
        <v>-2.5298262964410113E-3</v>
      </c>
      <c r="E989" s="2">
        <v>635.34997599999997</v>
      </c>
      <c r="F989" s="2">
        <f t="shared" si="990"/>
        <v>1.9741574892703447E-2</v>
      </c>
      <c r="G989" s="2">
        <v>6.05</v>
      </c>
      <c r="H989" s="2">
        <f t="shared" ref="H989" si="1012">(G989-G988)/G988</f>
        <v>0</v>
      </c>
      <c r="I989" s="2">
        <v>1841.979736</v>
      </c>
      <c r="J989" s="2">
        <f t="shared" si="992"/>
        <v>-5.9065870236027261E-3</v>
      </c>
    </row>
    <row r="990" spans="2:10" x14ac:dyDescent="0.3">
      <c r="B990" s="29">
        <v>45037</v>
      </c>
      <c r="C990" s="2">
        <v>2160.494385</v>
      </c>
      <c r="D990" s="2">
        <f t="shared" si="990"/>
        <v>1.2574858117922482E-3</v>
      </c>
      <c r="E990" s="2">
        <v>633.40002400000003</v>
      </c>
      <c r="F990" s="2">
        <f t="shared" si="990"/>
        <v>-3.0690990377875444E-3</v>
      </c>
      <c r="G990" s="2">
        <v>6.45</v>
      </c>
      <c r="H990" s="2">
        <f t="shared" ref="H990" si="1013">(G990-G989)/G989</f>
        <v>6.61157024793389E-2</v>
      </c>
      <c r="I990" s="2">
        <v>1802.0996090000001</v>
      </c>
      <c r="J990" s="2">
        <f t="shared" si="992"/>
        <v>-2.1650687149578882E-2</v>
      </c>
    </row>
    <row r="991" spans="2:10" x14ac:dyDescent="0.3">
      <c r="B991" s="29">
        <v>45040</v>
      </c>
      <c r="C991" s="2">
        <v>2168.7722170000002</v>
      </c>
      <c r="D991" s="2">
        <f t="shared" si="990"/>
        <v>3.8314526792904472E-3</v>
      </c>
      <c r="E991" s="2">
        <v>635.84997599999997</v>
      </c>
      <c r="F991" s="2">
        <f t="shared" si="990"/>
        <v>3.8679379652185476E-3</v>
      </c>
      <c r="G991" s="2">
        <v>6.35</v>
      </c>
      <c r="H991" s="2">
        <f t="shared" ref="H991" si="1014">(G991-G990)/G990</f>
        <v>-1.5503875968992331E-2</v>
      </c>
      <c r="I991" s="2">
        <v>1801.0501710000001</v>
      </c>
      <c r="J991" s="2">
        <f t="shared" si="992"/>
        <v>-5.8234183879677499E-4</v>
      </c>
    </row>
    <row r="992" spans="2:10" x14ac:dyDescent="0.3">
      <c r="B992" s="29">
        <v>45041</v>
      </c>
      <c r="C992" s="2">
        <v>2185.3735350000002</v>
      </c>
      <c r="D992" s="2">
        <f t="shared" si="990"/>
        <v>7.6547079817188522E-3</v>
      </c>
      <c r="E992" s="2">
        <v>630.34997599999997</v>
      </c>
      <c r="F992" s="2">
        <f t="shared" si="990"/>
        <v>-8.6498391249447814E-3</v>
      </c>
      <c r="G992" s="2">
        <v>6.3</v>
      </c>
      <c r="H992" s="2">
        <f t="shared" ref="H992" si="1015">(G992-G991)/G991</f>
        <v>-7.8740157480314682E-3</v>
      </c>
      <c r="I992" s="2">
        <v>1843.6788329999999</v>
      </c>
      <c r="J992" s="2">
        <f t="shared" si="992"/>
        <v>2.3668780962570891E-2</v>
      </c>
    </row>
    <row r="993" spans="2:10" x14ac:dyDescent="0.3">
      <c r="B993" s="29">
        <v>45042</v>
      </c>
      <c r="C993" s="2">
        <v>2172.5432129999999</v>
      </c>
      <c r="D993" s="2">
        <f t="shared" si="990"/>
        <v>-5.8709972434988099E-3</v>
      </c>
      <c r="E993" s="2">
        <v>629.40002400000003</v>
      </c>
      <c r="F993" s="2">
        <f t="shared" si="990"/>
        <v>-1.5070231397929638E-3</v>
      </c>
      <c r="G993" s="2">
        <v>6.55</v>
      </c>
      <c r="H993" s="2">
        <f t="shared" ref="H993" si="1016">(G993-G992)/G992</f>
        <v>3.968253968253968E-2</v>
      </c>
      <c r="I993" s="2">
        <v>1846.9772949999999</v>
      </c>
      <c r="J993" s="2">
        <f t="shared" si="992"/>
        <v>1.7890653952091949E-3</v>
      </c>
    </row>
    <row r="994" spans="2:10" x14ac:dyDescent="0.3">
      <c r="B994" s="29">
        <v>45043</v>
      </c>
      <c r="C994" s="2">
        <v>2186.2934570000002</v>
      </c>
      <c r="D994" s="2">
        <f t="shared" si="990"/>
        <v>6.3291003454946206E-3</v>
      </c>
      <c r="E994" s="2">
        <v>629.84997599999997</v>
      </c>
      <c r="F994" s="2">
        <f t="shared" si="990"/>
        <v>7.1489034452267399E-4</v>
      </c>
      <c r="G994" s="2">
        <v>6.9</v>
      </c>
      <c r="H994" s="2">
        <f t="shared" ref="H994" si="1017">(G994-G993)/G993</f>
        <v>5.3435114503816876E-2</v>
      </c>
      <c r="I994" s="2">
        <v>1852.1247559999999</v>
      </c>
      <c r="J994" s="2">
        <f t="shared" si="992"/>
        <v>2.7869649583321062E-3</v>
      </c>
    </row>
    <row r="995" spans="2:10" x14ac:dyDescent="0.3">
      <c r="B995" s="29">
        <v>45044</v>
      </c>
      <c r="C995" s="2">
        <v>2226.2565920000002</v>
      </c>
      <c r="D995" s="2">
        <f t="shared" si="990"/>
        <v>1.8278943694428281E-2</v>
      </c>
      <c r="E995" s="2">
        <v>658.70001200000002</v>
      </c>
      <c r="F995" s="2">
        <f t="shared" si="990"/>
        <v>4.5804615542289151E-2</v>
      </c>
      <c r="G995" s="2">
        <v>6.95</v>
      </c>
      <c r="H995" s="2">
        <f t="shared" ref="H995" si="1018">(G995-G994)/G994</f>
        <v>7.246376811594177E-3</v>
      </c>
      <c r="I995" s="2">
        <v>1923.9886469999999</v>
      </c>
      <c r="J995" s="2">
        <f t="shared" si="992"/>
        <v>3.8800783136878479E-2</v>
      </c>
    </row>
    <row r="996" spans="2:10" x14ac:dyDescent="0.3">
      <c r="B996" s="29">
        <v>45048</v>
      </c>
      <c r="C996" s="2">
        <v>2245.157471</v>
      </c>
      <c r="D996" s="2">
        <f t="shared" si="990"/>
        <v>8.489982272447686E-3</v>
      </c>
      <c r="E996" s="2">
        <v>650.04998799999998</v>
      </c>
      <c r="F996" s="2">
        <f t="shared" si="990"/>
        <v>-1.3131962718106084E-2</v>
      </c>
      <c r="G996" s="2">
        <v>6.9</v>
      </c>
      <c r="H996" s="2">
        <f t="shared" ref="H996" si="1019">(G996-G995)/G995</f>
        <v>-7.1942446043165211E-3</v>
      </c>
      <c r="I996" s="2">
        <v>1918.8912350000001</v>
      </c>
      <c r="J996" s="2">
        <f t="shared" si="992"/>
        <v>-2.6493981697594962E-3</v>
      </c>
    </row>
    <row r="997" spans="2:10" x14ac:dyDescent="0.3">
      <c r="B997" s="29">
        <v>45049</v>
      </c>
      <c r="C997" s="2">
        <v>2225.888672</v>
      </c>
      <c r="D997" s="2">
        <f t="shared" si="990"/>
        <v>-8.5823819704804773E-3</v>
      </c>
      <c r="E997" s="2">
        <v>633.70001200000002</v>
      </c>
      <c r="F997" s="2">
        <f t="shared" si="990"/>
        <v>-2.5151874935501067E-2</v>
      </c>
      <c r="G997" s="2">
        <v>6.9</v>
      </c>
      <c r="H997" s="2">
        <f t="shared" ref="H997" si="1020">(G997-G996)/G996</f>
        <v>0</v>
      </c>
      <c r="I997" s="2">
        <v>1838.0816649999999</v>
      </c>
      <c r="J997" s="2">
        <f t="shared" si="992"/>
        <v>-4.2112636988515986E-2</v>
      </c>
    </row>
    <row r="998" spans="2:10" x14ac:dyDescent="0.3">
      <c r="B998" s="29">
        <v>45050</v>
      </c>
      <c r="C998" s="2">
        <v>2251.5498050000001</v>
      </c>
      <c r="D998" s="2">
        <f t="shared" si="990"/>
        <v>1.1528488968382719E-2</v>
      </c>
      <c r="E998" s="2">
        <v>632.84997599999997</v>
      </c>
      <c r="F998" s="2">
        <f t="shared" si="990"/>
        <v>-1.3413854882490448E-3</v>
      </c>
      <c r="G998" s="2">
        <v>7</v>
      </c>
      <c r="H998" s="2">
        <f t="shared" ref="H998" si="1021">(G998-G997)/G997</f>
        <v>1.4492753623188354E-2</v>
      </c>
      <c r="I998" s="2">
        <v>1910.2955320000001</v>
      </c>
      <c r="J998" s="2">
        <f t="shared" si="992"/>
        <v>3.9287627081574836E-2</v>
      </c>
    </row>
    <row r="999" spans="2:10" x14ac:dyDescent="0.3">
      <c r="B999" s="29">
        <v>45051</v>
      </c>
      <c r="C999" s="2">
        <v>2245.8012699999999</v>
      </c>
      <c r="D999" s="2">
        <f t="shared" si="990"/>
        <v>-2.5531458319218367E-3</v>
      </c>
      <c r="E999" s="2">
        <v>637.15002400000003</v>
      </c>
      <c r="F999" s="2">
        <f t="shared" si="990"/>
        <v>6.7947351869695905E-3</v>
      </c>
      <c r="G999" s="2">
        <v>6.9</v>
      </c>
      <c r="H999" s="2">
        <f t="shared" ref="H999" si="1022">(G999-G998)/G998</f>
        <v>-1.4285714285714235E-2</v>
      </c>
      <c r="I999" s="2">
        <v>1919.341064</v>
      </c>
      <c r="J999" s="2">
        <f t="shared" si="992"/>
        <v>4.7351479645296405E-3</v>
      </c>
    </row>
    <row r="1000" spans="2:10" x14ac:dyDescent="0.3">
      <c r="B1000" s="29">
        <v>45054</v>
      </c>
      <c r="C1000" s="2">
        <v>2273.5317380000001</v>
      </c>
      <c r="D1000" s="2">
        <f t="shared" si="990"/>
        <v>1.2347694504598888E-2</v>
      </c>
      <c r="E1000" s="2">
        <v>664.5</v>
      </c>
      <c r="F1000" s="2">
        <f t="shared" si="990"/>
        <v>4.2925488456075092E-2</v>
      </c>
      <c r="G1000" s="2">
        <v>6.9</v>
      </c>
      <c r="H1000" s="2">
        <f t="shared" ref="H1000" si="1023">(G1000-G999)/G999</f>
        <v>0</v>
      </c>
      <c r="I1000" s="2">
        <v>1886.557495</v>
      </c>
      <c r="J1000" s="2">
        <f t="shared" si="992"/>
        <v>-1.7080637524462376E-2</v>
      </c>
    </row>
    <row r="1001" spans="2:10" x14ac:dyDescent="0.3">
      <c r="B1001" s="29">
        <v>45055</v>
      </c>
      <c r="C1001" s="2">
        <v>2280.5678710000002</v>
      </c>
      <c r="D1001" s="2">
        <f t="shared" si="990"/>
        <v>3.09480306889829E-3</v>
      </c>
      <c r="E1001" s="2">
        <v>673.34997599999997</v>
      </c>
      <c r="F1001" s="2">
        <f t="shared" si="990"/>
        <v>1.3318248306997698E-2</v>
      </c>
      <c r="G1001" s="2">
        <v>6.8</v>
      </c>
      <c r="H1001" s="2">
        <f t="shared" ref="H1001" si="1024">(G1001-G1000)/G1000</f>
        <v>-1.4492753623188482E-2</v>
      </c>
      <c r="I1001" s="2">
        <v>1895.1530760000001</v>
      </c>
      <c r="J1001" s="2">
        <f t="shared" si="992"/>
        <v>4.5562253060302512E-3</v>
      </c>
    </row>
    <row r="1002" spans="2:10" x14ac:dyDescent="0.3">
      <c r="B1002" s="29">
        <v>45056</v>
      </c>
      <c r="C1002" s="2">
        <v>2296.2497560000002</v>
      </c>
      <c r="D1002" s="2">
        <f t="shared" si="990"/>
        <v>6.876307080974379E-3</v>
      </c>
      <c r="E1002" s="2">
        <v>676.5</v>
      </c>
      <c r="F1002" s="2">
        <f t="shared" si="990"/>
        <v>4.6781378366010824E-3</v>
      </c>
      <c r="G1002" s="2">
        <v>6.75</v>
      </c>
      <c r="H1002" s="2">
        <f t="shared" ref="H1002" si="1025">(G1002-G1001)/G1001</f>
        <v>-7.3529411764705621E-3</v>
      </c>
      <c r="I1002" s="2">
        <v>1891.2052000000001</v>
      </c>
      <c r="J1002" s="2">
        <f t="shared" si="992"/>
        <v>-2.0831435993194413E-3</v>
      </c>
    </row>
    <row r="1003" spans="2:10" x14ac:dyDescent="0.3">
      <c r="B1003" s="29">
        <v>45057</v>
      </c>
      <c r="C1003" s="2">
        <v>2281.2578130000002</v>
      </c>
      <c r="D1003" s="2">
        <f t="shared" si="990"/>
        <v>-6.5288816953934133E-3</v>
      </c>
      <c r="E1003" s="2">
        <v>670.84997599999997</v>
      </c>
      <c r="F1003" s="2">
        <f t="shared" si="990"/>
        <v>-8.3518462675536299E-3</v>
      </c>
      <c r="G1003" s="2">
        <v>7.15</v>
      </c>
      <c r="H1003" s="2">
        <f t="shared" ref="H1003" si="1026">(G1003-G1002)/G1002</f>
        <v>5.925925925925931E-2</v>
      </c>
      <c r="I1003" s="2">
        <v>1983.658936</v>
      </c>
      <c r="J1003" s="2">
        <f t="shared" si="992"/>
        <v>4.8886147309662606E-2</v>
      </c>
    </row>
    <row r="1004" spans="2:10" x14ac:dyDescent="0.3">
      <c r="B1004" s="29">
        <v>45058</v>
      </c>
      <c r="C1004" s="2">
        <v>2284.9826659999999</v>
      </c>
      <c r="D1004" s="2">
        <f t="shared" si="990"/>
        <v>1.632806681810896E-3</v>
      </c>
      <c r="E1004" s="2">
        <v>669.65002400000003</v>
      </c>
      <c r="F1004" s="2">
        <f t="shared" si="990"/>
        <v>-1.7887039471250416E-3</v>
      </c>
      <c r="G1004" s="2">
        <v>7</v>
      </c>
      <c r="H1004" s="2">
        <f t="shared" ref="H1004" si="1027">(G1004-G1003)/G1003</f>
        <v>-2.0979020979021028E-2</v>
      </c>
      <c r="I1004" s="2">
        <v>1963.7188719999999</v>
      </c>
      <c r="J1004" s="2">
        <f t="shared" si="992"/>
        <v>-1.0052163523740011E-2</v>
      </c>
    </row>
    <row r="1005" spans="2:10" x14ac:dyDescent="0.3">
      <c r="B1005" s="29">
        <v>45061</v>
      </c>
      <c r="C1005" s="2">
        <v>2289.4895019999999</v>
      </c>
      <c r="D1005" s="2">
        <f t="shared" si="990"/>
        <v>1.9723720740033052E-3</v>
      </c>
      <c r="E1005" s="2">
        <v>667.20001200000002</v>
      </c>
      <c r="F1005" s="2">
        <f t="shared" si="990"/>
        <v>-3.6586454299895837E-3</v>
      </c>
      <c r="G1005" s="2">
        <v>7.05</v>
      </c>
      <c r="H1005" s="2">
        <f t="shared" ref="H1005" si="1028">(G1005-G1004)/G1004</f>
        <v>7.1428571428571175E-3</v>
      </c>
      <c r="I1005" s="2">
        <v>1915.0932620000001</v>
      </c>
      <c r="J1005" s="2">
        <f t="shared" si="992"/>
        <v>-2.4762001676174667E-2</v>
      </c>
    </row>
    <row r="1006" spans="2:10" x14ac:dyDescent="0.3">
      <c r="B1006" s="29">
        <v>45062</v>
      </c>
      <c r="C1006" s="2">
        <v>2256.8842770000001</v>
      </c>
      <c r="D1006" s="2">
        <f t="shared" si="990"/>
        <v>-1.4241264251929203E-2</v>
      </c>
      <c r="E1006" s="2">
        <v>659.15002400000003</v>
      </c>
      <c r="F1006" s="2">
        <f t="shared" si="990"/>
        <v>-1.2065329519208679E-2</v>
      </c>
      <c r="G1006" s="2">
        <v>7.35</v>
      </c>
      <c r="H1006" s="2">
        <f t="shared" ref="H1006" si="1029">(G1006-G1005)/G1005</f>
        <v>4.255319148936168E-2</v>
      </c>
      <c r="I1006" s="2">
        <v>1888.2066649999999</v>
      </c>
      <c r="J1006" s="2">
        <f t="shared" si="992"/>
        <v>-1.4039314707797328E-2</v>
      </c>
    </row>
    <row r="1007" spans="2:10" x14ac:dyDescent="0.3">
      <c r="B1007" s="29">
        <v>45063</v>
      </c>
      <c r="C1007" s="2">
        <v>2243.5478520000001</v>
      </c>
      <c r="D1007" s="2">
        <f t="shared" si="990"/>
        <v>-5.9092196865882822E-3</v>
      </c>
      <c r="E1007" s="2">
        <v>661.25</v>
      </c>
      <c r="F1007" s="2">
        <f t="shared" si="990"/>
        <v>3.1858847357031568E-3</v>
      </c>
      <c r="G1007" s="2">
        <v>7.05</v>
      </c>
      <c r="H1007" s="2">
        <f t="shared" ref="H1007" si="1030">(G1007-G1006)/G1006</f>
        <v>-4.0816326530612221E-2</v>
      </c>
      <c r="I1007" s="2">
        <v>1898.5513920000001</v>
      </c>
      <c r="J1007" s="2">
        <f t="shared" si="992"/>
        <v>5.4785989223272592E-3</v>
      </c>
    </row>
    <row r="1008" spans="2:10" x14ac:dyDescent="0.3">
      <c r="B1008" s="29">
        <v>45064</v>
      </c>
      <c r="C1008" s="2">
        <v>2238.7192380000001</v>
      </c>
      <c r="D1008" s="2">
        <f t="shared" si="990"/>
        <v>-2.1522224256084266E-3</v>
      </c>
      <c r="E1008" s="2">
        <v>650</v>
      </c>
      <c r="F1008" s="2">
        <f t="shared" si="990"/>
        <v>-1.7013232514177693E-2</v>
      </c>
      <c r="G1008" s="2">
        <v>7</v>
      </c>
      <c r="H1008" s="2">
        <f t="shared" ref="H1008" si="1031">(G1008-G1007)/G1007</f>
        <v>-7.0921985815602584E-3</v>
      </c>
      <c r="I1008" s="2">
        <v>1889.0561520000001</v>
      </c>
      <c r="J1008" s="2">
        <f t="shared" si="992"/>
        <v>-5.001307860303613E-3</v>
      </c>
    </row>
    <row r="1009" spans="2:10" x14ac:dyDescent="0.3">
      <c r="B1009" s="29">
        <v>45065</v>
      </c>
      <c r="C1009" s="2">
        <v>2245.985107</v>
      </c>
      <c r="D1009" s="2">
        <f t="shared" si="990"/>
        <v>3.2455472203343073E-3</v>
      </c>
      <c r="E1009" s="2">
        <v>642.75</v>
      </c>
      <c r="F1009" s="2">
        <f t="shared" si="990"/>
        <v>-1.1153846153846153E-2</v>
      </c>
      <c r="G1009" s="2">
        <v>7.05</v>
      </c>
      <c r="H1009" s="2">
        <f t="shared" ref="H1009" si="1032">(G1009-G1008)/G1008</f>
        <v>7.1428571428571175E-3</v>
      </c>
      <c r="I1009" s="2">
        <v>1955.0732419999999</v>
      </c>
      <c r="J1009" s="2">
        <f t="shared" si="992"/>
        <v>3.4947129512325807E-2</v>
      </c>
    </row>
    <row r="1010" spans="2:10" x14ac:dyDescent="0.3">
      <c r="B1010" s="29">
        <v>45068</v>
      </c>
      <c r="C1010" s="2">
        <v>2257.9877929999998</v>
      </c>
      <c r="D1010" s="2">
        <f t="shared" si="990"/>
        <v>5.3440630405746552E-3</v>
      </c>
      <c r="E1010" s="2">
        <v>649.79998799999998</v>
      </c>
      <c r="F1010" s="2">
        <f t="shared" si="990"/>
        <v>1.0968476079346534E-2</v>
      </c>
      <c r="G1010" s="2">
        <v>7</v>
      </c>
      <c r="H1010" s="2">
        <f t="shared" ref="H1010" si="1033">(G1010-G1009)/G1009</f>
        <v>-7.0921985815602584E-3</v>
      </c>
      <c r="I1010" s="2">
        <v>2324.9384770000001</v>
      </c>
      <c r="J1010" s="2">
        <f t="shared" si="992"/>
        <v>0.18918229100288625</v>
      </c>
    </row>
    <row r="1011" spans="2:10" x14ac:dyDescent="0.3">
      <c r="B1011" s="29">
        <v>45069</v>
      </c>
      <c r="C1011" s="2">
        <v>2257.5739749999998</v>
      </c>
      <c r="D1011" s="2">
        <f t="shared" si="990"/>
        <v>-1.8326848412682808E-4</v>
      </c>
      <c r="E1011" s="2">
        <v>651.65002400000003</v>
      </c>
      <c r="F1011" s="2">
        <f t="shared" si="990"/>
        <v>2.8470853095799772E-3</v>
      </c>
      <c r="G1011" s="2">
        <v>6.95</v>
      </c>
      <c r="H1011" s="2">
        <f t="shared" ref="H1011" si="1034">(G1011-G1010)/G1010</f>
        <v>-7.1428571428571175E-3</v>
      </c>
      <c r="I1011" s="2">
        <v>2632.3847660000001</v>
      </c>
      <c r="J1011" s="2">
        <f t="shared" si="992"/>
        <v>0.13223846223953217</v>
      </c>
    </row>
    <row r="1012" spans="2:10" x14ac:dyDescent="0.3">
      <c r="B1012" s="29">
        <v>45070</v>
      </c>
      <c r="C1012" s="2">
        <v>2244.4216310000002</v>
      </c>
      <c r="D1012" s="2">
        <f t="shared" si="990"/>
        <v>-5.8258750967394683E-3</v>
      </c>
      <c r="E1012" s="2">
        <v>644.75</v>
      </c>
      <c r="F1012" s="2">
        <f t="shared" si="990"/>
        <v>-1.0588542539515092E-2</v>
      </c>
      <c r="G1012" s="2">
        <v>6.95</v>
      </c>
      <c r="H1012" s="2">
        <f t="shared" ref="H1012" si="1035">(G1012-G1011)/G1011</f>
        <v>0</v>
      </c>
      <c r="I1012" s="2">
        <v>2474.3637699999999</v>
      </c>
      <c r="J1012" s="2">
        <f t="shared" si="992"/>
        <v>-6.0029596752346571E-2</v>
      </c>
    </row>
    <row r="1013" spans="2:10" x14ac:dyDescent="0.3">
      <c r="B1013" s="29">
        <v>45071</v>
      </c>
      <c r="C1013" s="2">
        <v>2244.1457519999999</v>
      </c>
      <c r="D1013" s="2">
        <f t="shared" si="990"/>
        <v>-1.2291763552347402E-4</v>
      </c>
      <c r="E1013" s="2">
        <v>674.90002400000003</v>
      </c>
      <c r="F1013" s="2">
        <f t="shared" si="990"/>
        <v>4.6762348196975619E-2</v>
      </c>
      <c r="G1013" s="2">
        <v>7</v>
      </c>
      <c r="H1013" s="2">
        <f t="shared" ref="H1013" si="1036">(G1013-G1012)/G1012</f>
        <v>7.1942446043165211E-3</v>
      </c>
      <c r="I1013" s="2">
        <v>2536.1828609999998</v>
      </c>
      <c r="J1013" s="2">
        <f t="shared" si="992"/>
        <v>2.4983832914753618E-2</v>
      </c>
    </row>
    <row r="1014" spans="2:10" x14ac:dyDescent="0.3">
      <c r="B1014" s="29">
        <v>45072</v>
      </c>
      <c r="C1014" s="2">
        <v>2305.3552249999998</v>
      </c>
      <c r="D1014" s="2">
        <f t="shared" si="990"/>
        <v>2.7275177178420582E-2</v>
      </c>
      <c r="E1014" s="2">
        <v>674.04998799999998</v>
      </c>
      <c r="F1014" s="2">
        <f t="shared" si="990"/>
        <v>-1.2594991402756944E-3</v>
      </c>
      <c r="G1014" s="2">
        <v>7.05</v>
      </c>
      <c r="H1014" s="2">
        <f t="shared" ref="H1014" si="1037">(G1014-G1013)/G1013</f>
        <v>7.1428571428571175E-3</v>
      </c>
      <c r="I1014" s="2">
        <v>2543.0795899999998</v>
      </c>
      <c r="J1014" s="2">
        <f t="shared" si="992"/>
        <v>2.7193342822609866E-3</v>
      </c>
    </row>
    <row r="1015" spans="2:10" x14ac:dyDescent="0.3">
      <c r="B1015" s="29">
        <v>45075</v>
      </c>
      <c r="C1015" s="2">
        <v>2318.3234859999998</v>
      </c>
      <c r="D1015" s="2">
        <f t="shared" si="990"/>
        <v>5.6252766859389248E-3</v>
      </c>
      <c r="E1015" s="2">
        <v>671.5</v>
      </c>
      <c r="F1015" s="2">
        <f t="shared" si="990"/>
        <v>-3.7830844082738634E-3</v>
      </c>
      <c r="G1015" s="2">
        <v>7.1</v>
      </c>
      <c r="H1015" s="2">
        <f t="shared" ref="H1015" si="1038">(G1015-G1014)/G1014</f>
        <v>7.0921985815602584E-3</v>
      </c>
      <c r="I1015" s="2">
        <v>2532.7846679999998</v>
      </c>
      <c r="J1015" s="2">
        <f t="shared" si="992"/>
        <v>-4.048210697172888E-3</v>
      </c>
    </row>
    <row r="1016" spans="2:10" x14ac:dyDescent="0.3">
      <c r="B1016" s="29">
        <v>45076</v>
      </c>
      <c r="C1016" s="2">
        <v>2317.7258299999999</v>
      </c>
      <c r="D1016" s="2">
        <f t="shared" si="990"/>
        <v>-2.5779663778979436E-4</v>
      </c>
      <c r="E1016" s="2">
        <v>667</v>
      </c>
      <c r="F1016" s="2">
        <f t="shared" si="990"/>
        <v>-6.7014147431124346E-3</v>
      </c>
      <c r="G1016" s="2">
        <v>7.1</v>
      </c>
      <c r="H1016" s="2">
        <f t="shared" ref="H1016" si="1039">(G1016-G1015)/G1015</f>
        <v>0</v>
      </c>
      <c r="I1016" s="2">
        <v>2495.2033689999998</v>
      </c>
      <c r="J1016" s="2">
        <f t="shared" si="992"/>
        <v>-1.4837936866411869E-2</v>
      </c>
    </row>
    <row r="1017" spans="2:10" x14ac:dyDescent="0.3">
      <c r="B1017" s="29">
        <v>45077</v>
      </c>
      <c r="C1017" s="2">
        <v>2271.6921390000002</v>
      </c>
      <c r="D1017" s="2">
        <f t="shared" si="990"/>
        <v>-1.9861577415306121E-2</v>
      </c>
      <c r="E1017" s="2">
        <v>696.95001200000002</v>
      </c>
      <c r="F1017" s="2">
        <f t="shared" si="990"/>
        <v>4.4902566716641702E-2</v>
      </c>
      <c r="G1017" s="2">
        <v>7.2</v>
      </c>
      <c r="H1017" s="2">
        <f t="shared" ref="H1017" si="1040">(G1017-G1016)/G1016</f>
        <v>1.4084507042253596E-2</v>
      </c>
      <c r="I1017" s="2">
        <v>2492.1049800000001</v>
      </c>
      <c r="J1017" s="2">
        <f t="shared" si="992"/>
        <v>-1.2417380637160282E-3</v>
      </c>
    </row>
    <row r="1018" spans="2:10" x14ac:dyDescent="0.3">
      <c r="B1018" s="29">
        <v>45078</v>
      </c>
      <c r="C1018" s="2">
        <v>2265.5759280000002</v>
      </c>
      <c r="D1018" s="2">
        <f t="shared" si="990"/>
        <v>-2.6923590987519902E-3</v>
      </c>
      <c r="E1018" s="2">
        <v>698.75</v>
      </c>
      <c r="F1018" s="2">
        <f t="shared" si="990"/>
        <v>2.5826644221364683E-3</v>
      </c>
      <c r="G1018" s="2">
        <v>7.15</v>
      </c>
      <c r="H1018" s="2">
        <f t="shared" ref="H1018" si="1041">(G1018-G1017)/G1017</f>
        <v>-6.9444444444444198E-3</v>
      </c>
      <c r="I1018" s="2">
        <v>2490.905518</v>
      </c>
      <c r="J1018" s="2">
        <f t="shared" si="992"/>
        <v>-4.8130476429610102E-4</v>
      </c>
    </row>
    <row r="1019" spans="2:10" x14ac:dyDescent="0.3">
      <c r="B1019" s="29">
        <v>45079</v>
      </c>
      <c r="C1019" s="2">
        <v>2258.171875</v>
      </c>
      <c r="D1019" s="2">
        <f t="shared" si="990"/>
        <v>-3.2680665911454737E-3</v>
      </c>
      <c r="E1019" s="2">
        <v>698.09997599999997</v>
      </c>
      <c r="F1019" s="2">
        <f t="shared" si="990"/>
        <v>-9.3026690518787888E-4</v>
      </c>
      <c r="G1019" s="2">
        <v>7.15</v>
      </c>
      <c r="H1019" s="2">
        <f t="shared" ref="H1019" si="1042">(G1019-G1018)/G1018</f>
        <v>0</v>
      </c>
      <c r="I1019" s="2">
        <v>2443.8291020000001</v>
      </c>
      <c r="J1019" s="2">
        <f t="shared" si="992"/>
        <v>-1.8899318203686229E-2</v>
      </c>
    </row>
    <row r="1020" spans="2:10" x14ac:dyDescent="0.3">
      <c r="B1020" s="29">
        <v>45082</v>
      </c>
      <c r="C1020" s="2">
        <v>2278.452393</v>
      </c>
      <c r="D1020" s="2">
        <f t="shared" si="990"/>
        <v>8.9809452613079013E-3</v>
      </c>
      <c r="E1020" s="2">
        <v>692.84997599999997</v>
      </c>
      <c r="F1020" s="2">
        <f t="shared" si="990"/>
        <v>-7.5204128068899982E-3</v>
      </c>
      <c r="G1020" s="2">
        <v>7.15</v>
      </c>
      <c r="H1020" s="2">
        <f t="shared" ref="H1020" si="1043">(G1020-G1019)/G1019</f>
        <v>0</v>
      </c>
      <c r="I1020" s="2">
        <v>2432.7346189999998</v>
      </c>
      <c r="J1020" s="2">
        <f t="shared" si="992"/>
        <v>-4.5397949434846808E-3</v>
      </c>
    </row>
    <row r="1021" spans="2:10" x14ac:dyDescent="0.3">
      <c r="B1021" s="29">
        <v>45083</v>
      </c>
      <c r="C1021" s="2">
        <v>2280.383789</v>
      </c>
      <c r="D1021" s="2">
        <f t="shared" si="990"/>
        <v>8.4767889201183303E-4</v>
      </c>
      <c r="E1021" s="2">
        <v>702.34997599999997</v>
      </c>
      <c r="F1021" s="2">
        <f t="shared" si="990"/>
        <v>1.371148203662491E-2</v>
      </c>
      <c r="G1021" s="2">
        <v>7.05</v>
      </c>
      <c r="H1021" s="2">
        <f t="shared" ref="H1021" si="1044">(G1021-G1020)/G1020</f>
        <v>-1.3986013986014061E-2</v>
      </c>
      <c r="I1021" s="2">
        <v>2432.4345699999999</v>
      </c>
      <c r="J1021" s="2">
        <f t="shared" si="992"/>
        <v>-1.2333815520053834E-4</v>
      </c>
    </row>
    <row r="1022" spans="2:10" x14ac:dyDescent="0.3">
      <c r="B1022" s="29">
        <v>45084</v>
      </c>
      <c r="C1022" s="2">
        <v>2297.6752929999998</v>
      </c>
      <c r="D1022" s="2">
        <f t="shared" si="990"/>
        <v>7.5827165950791645E-3</v>
      </c>
      <c r="E1022" s="2">
        <v>721.20001200000002</v>
      </c>
      <c r="F1022" s="2">
        <f t="shared" si="990"/>
        <v>2.6838523021463088E-2</v>
      </c>
      <c r="G1022" s="2">
        <v>7.65</v>
      </c>
      <c r="H1022" s="2">
        <f t="shared" ref="H1022" si="1045">(G1022-G1021)/G1021</f>
        <v>8.5106382978723485E-2</v>
      </c>
      <c r="I1022" s="2">
        <v>2438.3317870000001</v>
      </c>
      <c r="J1022" s="2">
        <f t="shared" si="992"/>
        <v>2.4244093028163889E-3</v>
      </c>
    </row>
    <row r="1023" spans="2:10" x14ac:dyDescent="0.3">
      <c r="B1023" s="29">
        <v>45085</v>
      </c>
      <c r="C1023" s="2">
        <v>2299.0546880000002</v>
      </c>
      <c r="D1023" s="2">
        <f t="shared" si="990"/>
        <v>6.0034374926813748E-4</v>
      </c>
      <c r="E1023" s="2">
        <v>709.70001200000002</v>
      </c>
      <c r="F1023" s="2">
        <f t="shared" si="990"/>
        <v>-1.5945645879994801E-2</v>
      </c>
      <c r="G1023" s="2">
        <v>7.35</v>
      </c>
      <c r="H1023" s="2">
        <f t="shared" ref="H1023" si="1046">(G1023-G1022)/G1022</f>
        <v>-3.9215686274509894E-2</v>
      </c>
      <c r="I1023" s="2">
        <v>2427.936768</v>
      </c>
      <c r="J1023" s="2">
        <f t="shared" si="992"/>
        <v>-4.2631683905452232E-3</v>
      </c>
    </row>
    <row r="1024" spans="2:10" x14ac:dyDescent="0.3">
      <c r="B1024" s="29">
        <v>45086</v>
      </c>
      <c r="C1024" s="2">
        <v>2282.7753910000001</v>
      </c>
      <c r="D1024" s="2">
        <f t="shared" si="990"/>
        <v>-7.0808654900513792E-3</v>
      </c>
      <c r="E1024" s="2">
        <v>716.15002400000003</v>
      </c>
      <c r="F1024" s="2">
        <f t="shared" si="990"/>
        <v>9.0883639438349272E-3</v>
      </c>
      <c r="G1024" s="2">
        <v>7.3</v>
      </c>
      <c r="H1024" s="2">
        <f t="shared" ref="H1024" si="1047">(G1024-G1023)/G1023</f>
        <v>-6.8027210884353505E-3</v>
      </c>
      <c r="I1024" s="2">
        <v>2449.9257809999999</v>
      </c>
      <c r="J1024" s="2">
        <f t="shared" si="992"/>
        <v>9.0566662566394663E-3</v>
      </c>
    </row>
    <row r="1025" spans="2:10" x14ac:dyDescent="0.3">
      <c r="B1025" s="29">
        <v>45089</v>
      </c>
      <c r="C1025" s="2">
        <v>2284.7985840000001</v>
      </c>
      <c r="D1025" s="2">
        <f t="shared" si="990"/>
        <v>8.8628649492918587E-4</v>
      </c>
      <c r="E1025" s="2">
        <v>710.79998799999998</v>
      </c>
      <c r="F1025" s="2">
        <f t="shared" si="990"/>
        <v>-7.4705520082479883E-3</v>
      </c>
      <c r="G1025" s="2">
        <v>7.5</v>
      </c>
      <c r="H1025" s="2">
        <f t="shared" ref="H1025" si="1048">(G1025-G1024)/G1024</f>
        <v>2.7397260273972629E-2</v>
      </c>
      <c r="I1025" s="2">
        <v>2483.5593260000001</v>
      </c>
      <c r="J1025" s="2">
        <f t="shared" si="992"/>
        <v>1.3728393431686631E-2</v>
      </c>
    </row>
    <row r="1026" spans="2:10" x14ac:dyDescent="0.3">
      <c r="B1026" s="29">
        <v>45090</v>
      </c>
      <c r="C1026" s="2">
        <v>2318.5534670000002</v>
      </c>
      <c r="D1026" s="2">
        <f t="shared" si="990"/>
        <v>1.4773679936769455E-2</v>
      </c>
      <c r="E1026" s="2">
        <v>714.5</v>
      </c>
      <c r="F1026" s="2">
        <f t="shared" si="990"/>
        <v>5.2054193338000104E-3</v>
      </c>
      <c r="G1026" s="2">
        <v>7.7</v>
      </c>
      <c r="H1026" s="2">
        <f t="shared" ref="H1026" si="1049">(G1026-G1025)/G1025</f>
        <v>2.6666666666666689E-2</v>
      </c>
      <c r="I1026" s="2">
        <v>2461.3203130000002</v>
      </c>
      <c r="J1026" s="2">
        <f t="shared" si="992"/>
        <v>-8.95449235586325E-3</v>
      </c>
    </row>
    <row r="1027" spans="2:10" x14ac:dyDescent="0.3">
      <c r="B1027" s="29">
        <v>45091</v>
      </c>
      <c r="C1027" s="2">
        <v>2347.0659179999998</v>
      </c>
      <c r="D1027" s="2">
        <f t="shared" si="990"/>
        <v>1.2297517139810516E-2</v>
      </c>
      <c r="E1027" s="2">
        <v>714.29998799999998</v>
      </c>
      <c r="F1027" s="2">
        <f t="shared" si="990"/>
        <v>-2.7993282015397505E-4</v>
      </c>
      <c r="G1027" s="2">
        <v>7.9</v>
      </c>
      <c r="H1027" s="2">
        <f t="shared" ref="H1027" si="1050">(G1027-G1026)/G1026</f>
        <v>2.5974025974025997E-2</v>
      </c>
      <c r="I1027" s="2">
        <v>2455.9228520000001</v>
      </c>
      <c r="J1027" s="2">
        <f t="shared" si="992"/>
        <v>-2.1929128734249474E-3</v>
      </c>
    </row>
    <row r="1028" spans="2:10" x14ac:dyDescent="0.3">
      <c r="B1028" s="29">
        <v>45092</v>
      </c>
      <c r="C1028" s="2">
        <v>2347.7097170000002</v>
      </c>
      <c r="D1028" s="2">
        <f t="shared" si="990"/>
        <v>2.7429949668776165E-4</v>
      </c>
      <c r="E1028" s="2">
        <v>705.90002400000003</v>
      </c>
      <c r="F1028" s="2">
        <f t="shared" si="990"/>
        <v>-1.1759714603271076E-2</v>
      </c>
      <c r="G1028" s="2">
        <v>7.8</v>
      </c>
      <c r="H1028" s="2">
        <f t="shared" ref="H1028" si="1051">(G1028-G1027)/G1027</f>
        <v>-1.2658227848101333E-2</v>
      </c>
      <c r="I1028" s="2">
        <v>2484.4086910000001</v>
      </c>
      <c r="J1028" s="2">
        <f t="shared" si="992"/>
        <v>1.1598832991354868E-2</v>
      </c>
    </row>
    <row r="1029" spans="2:10" x14ac:dyDescent="0.3">
      <c r="B1029" s="29">
        <v>45093</v>
      </c>
      <c r="C1029" s="2">
        <v>2370.5656739999999</v>
      </c>
      <c r="D1029" s="2">
        <f t="shared" si="990"/>
        <v>9.7354271844161556E-3</v>
      </c>
      <c r="E1029" s="2">
        <v>710</v>
      </c>
      <c r="F1029" s="2">
        <f t="shared" si="990"/>
        <v>5.8081539320077565E-3</v>
      </c>
      <c r="G1029" s="2">
        <v>7.8</v>
      </c>
      <c r="H1029" s="2">
        <f t="shared" ref="H1029" si="1052">(G1029-G1028)/G1028</f>
        <v>0</v>
      </c>
      <c r="I1029" s="2">
        <v>2508.3469239999999</v>
      </c>
      <c r="J1029" s="2">
        <f t="shared" si="992"/>
        <v>9.6353845028470213E-3</v>
      </c>
    </row>
    <row r="1030" spans="2:10" x14ac:dyDescent="0.3">
      <c r="B1030" s="29">
        <v>45096</v>
      </c>
      <c r="C1030" s="2">
        <v>2347.0197750000002</v>
      </c>
      <c r="D1030" s="2">
        <f t="shared" si="990"/>
        <v>-9.9326077561349754E-3</v>
      </c>
      <c r="E1030" s="2">
        <v>711.09997599999997</v>
      </c>
      <c r="F1030" s="2">
        <f t="shared" si="990"/>
        <v>1.5492619718309431E-3</v>
      </c>
      <c r="G1030" s="2">
        <v>7.6</v>
      </c>
      <c r="H1030" s="2">
        <f t="shared" ref="H1030" si="1053">(G1030-G1029)/G1029</f>
        <v>-2.5641025641025664E-2</v>
      </c>
      <c r="I1030" s="2">
        <v>2400.2006839999999</v>
      </c>
      <c r="J1030" s="2">
        <f t="shared" si="992"/>
        <v>-4.3114546462951722E-2</v>
      </c>
    </row>
    <row r="1031" spans="2:10" x14ac:dyDescent="0.3">
      <c r="B1031" s="29">
        <v>45097</v>
      </c>
      <c r="C1031" s="2">
        <v>2351.8945309999999</v>
      </c>
      <c r="D1031" s="2">
        <f t="shared" si="990"/>
        <v>2.0769982647460676E-3</v>
      </c>
      <c r="E1031" s="2">
        <v>754.45001200000002</v>
      </c>
      <c r="F1031" s="2">
        <f t="shared" si="990"/>
        <v>6.0961942712820523E-2</v>
      </c>
      <c r="G1031" s="2">
        <v>7.4</v>
      </c>
      <c r="H1031" s="2">
        <f t="shared" ref="H1031" si="1054">(G1031-G1030)/G1030</f>
        <v>-2.6315789473684119E-2</v>
      </c>
      <c r="I1031" s="2">
        <v>2413.5942380000001</v>
      </c>
      <c r="J1031" s="2">
        <f t="shared" si="992"/>
        <v>5.5801808945739901E-3</v>
      </c>
    </row>
    <row r="1032" spans="2:10" x14ac:dyDescent="0.3">
      <c r="B1032" s="29">
        <v>45098</v>
      </c>
      <c r="C1032" s="2">
        <v>2358.516846</v>
      </c>
      <c r="D1032" s="2">
        <f t="shared" si="990"/>
        <v>2.8157363830359924E-3</v>
      </c>
      <c r="E1032" s="2">
        <v>758.20001200000002</v>
      </c>
      <c r="F1032" s="2">
        <f t="shared" si="990"/>
        <v>4.9705082382582024E-3</v>
      </c>
      <c r="G1032" s="2">
        <v>7.75</v>
      </c>
      <c r="H1032" s="2">
        <f t="shared" ref="H1032" si="1055">(G1032-G1031)/G1031</f>
        <v>4.7297297297297244E-2</v>
      </c>
      <c r="I1032" s="2">
        <v>2404.7485350000002</v>
      </c>
      <c r="J1032" s="2">
        <f t="shared" si="992"/>
        <v>-3.6649503303959898E-3</v>
      </c>
    </row>
    <row r="1033" spans="2:10" x14ac:dyDescent="0.3">
      <c r="B1033" s="29">
        <v>45099</v>
      </c>
      <c r="C1033" s="2">
        <v>2332.0278320000002</v>
      </c>
      <c r="D1033" s="2">
        <f t="shared" ref="D1033:F1096" si="1056">(C1033-C1032)/C1032</f>
        <v>-1.1231216789875653E-2</v>
      </c>
      <c r="E1033" s="2">
        <v>742.54998799999998</v>
      </c>
      <c r="F1033" s="2">
        <f t="shared" si="1056"/>
        <v>-2.0641023149970659E-2</v>
      </c>
      <c r="G1033" s="2">
        <v>7.45</v>
      </c>
      <c r="H1033" s="2">
        <f t="shared" ref="H1033" si="1057">(G1033-G1032)/G1032</f>
        <v>-3.8709677419354813E-2</v>
      </c>
      <c r="I1033" s="2">
        <v>2396.0529790000001</v>
      </c>
      <c r="J1033" s="2">
        <f t="shared" ref="J1033:J1096" si="1058">(I1033-I1032)/I1032</f>
        <v>-3.615993886030218E-3</v>
      </c>
    </row>
    <row r="1034" spans="2:10" x14ac:dyDescent="0.3">
      <c r="B1034" s="29">
        <v>45100</v>
      </c>
      <c r="C1034" s="2">
        <v>2312.943115</v>
      </c>
      <c r="D1034" s="2">
        <f t="shared" si="1056"/>
        <v>-8.1837432375893616E-3</v>
      </c>
      <c r="E1034" s="2">
        <v>728.95001200000002</v>
      </c>
      <c r="F1034" s="2">
        <f t="shared" si="1056"/>
        <v>-1.8315232940250174E-2</v>
      </c>
      <c r="G1034" s="2">
        <v>7.45</v>
      </c>
      <c r="H1034" s="2">
        <f t="shared" ref="H1034" si="1059">(G1034-G1033)/G1033</f>
        <v>0</v>
      </c>
      <c r="I1034" s="2">
        <v>2232.4345699999999</v>
      </c>
      <c r="J1034" s="2">
        <f t="shared" si="1058"/>
        <v>-6.8286640752111744E-2</v>
      </c>
    </row>
    <row r="1035" spans="2:10" x14ac:dyDescent="0.3">
      <c r="B1035" s="29">
        <v>45103</v>
      </c>
      <c r="C1035" s="2">
        <v>2295.2839359999998</v>
      </c>
      <c r="D1035" s="2">
        <f t="shared" si="1056"/>
        <v>-7.6349387434027846E-3</v>
      </c>
      <c r="E1035" s="2">
        <v>721.34997599999997</v>
      </c>
      <c r="F1035" s="2">
        <f t="shared" si="1056"/>
        <v>-1.0426004355426288E-2</v>
      </c>
      <c r="G1035" s="2">
        <v>7.65</v>
      </c>
      <c r="H1035" s="2">
        <f t="shared" ref="H1035" si="1060">(G1035-G1034)/G1034</f>
        <v>2.6845637583892641E-2</v>
      </c>
      <c r="I1035" s="2">
        <v>2294.453857</v>
      </c>
      <c r="J1035" s="2">
        <f t="shared" si="1058"/>
        <v>2.7781009949151649E-2</v>
      </c>
    </row>
    <row r="1036" spans="2:10" x14ac:dyDescent="0.3">
      <c r="B1036" s="29">
        <v>45104</v>
      </c>
      <c r="C1036" s="2">
        <v>2296.1118160000001</v>
      </c>
      <c r="D1036" s="2">
        <f t="shared" si="1056"/>
        <v>3.6068740211854885E-4</v>
      </c>
      <c r="E1036" s="2">
        <v>723.70001200000002</v>
      </c>
      <c r="F1036" s="2">
        <f t="shared" si="1056"/>
        <v>3.2578305651736039E-3</v>
      </c>
      <c r="G1036" s="2">
        <v>7.5</v>
      </c>
      <c r="H1036" s="2">
        <f t="shared" ref="H1036" si="1061">(G1036-G1035)/G1035</f>
        <v>-1.9607843137254947E-2</v>
      </c>
      <c r="I1036" s="2">
        <v>2283.3090820000002</v>
      </c>
      <c r="J1036" s="2">
        <f t="shared" si="1058"/>
        <v>-4.857266998854165E-3</v>
      </c>
    </row>
    <row r="1037" spans="2:10" x14ac:dyDescent="0.3">
      <c r="B1037" s="29">
        <v>45105</v>
      </c>
      <c r="C1037" s="2">
        <v>2326.5095209999999</v>
      </c>
      <c r="D1037" s="2">
        <f t="shared" si="1056"/>
        <v>1.3238773821109006E-2</v>
      </c>
      <c r="E1037" s="2">
        <v>725.25</v>
      </c>
      <c r="F1037" s="2">
        <f t="shared" si="1056"/>
        <v>2.1417548352893833E-3</v>
      </c>
      <c r="G1037" s="2">
        <v>7.45</v>
      </c>
      <c r="H1037" s="2">
        <f t="shared" ref="H1037" si="1062">(G1037-G1036)/G1036</f>
        <v>-6.6666666666666428E-3</v>
      </c>
      <c r="I1037" s="2">
        <v>2400.8005370000001</v>
      </c>
      <c r="J1037" s="2">
        <f t="shared" si="1058"/>
        <v>5.1456658201125591E-2</v>
      </c>
    </row>
    <row r="1038" spans="2:10" x14ac:dyDescent="0.3">
      <c r="B1038" s="29">
        <v>45107</v>
      </c>
      <c r="C1038" s="2">
        <v>2345.5942380000001</v>
      </c>
      <c r="D1038" s="2">
        <f t="shared" si="1056"/>
        <v>8.2031544800199342E-3</v>
      </c>
      <c r="E1038" s="2">
        <v>724.20001200000002</v>
      </c>
      <c r="F1038" s="2">
        <f t="shared" si="1056"/>
        <v>-1.4477600827300721E-3</v>
      </c>
      <c r="G1038" s="2">
        <v>7.45</v>
      </c>
      <c r="H1038" s="2">
        <f t="shared" ref="H1038" si="1063">(G1038-G1037)/G1037</f>
        <v>0</v>
      </c>
      <c r="I1038" s="2">
        <v>2386.857422</v>
      </c>
      <c r="J1038" s="2">
        <f t="shared" si="1058"/>
        <v>-5.8076940525109665E-3</v>
      </c>
    </row>
    <row r="1039" spans="2:10" x14ac:dyDescent="0.3">
      <c r="B1039" s="29">
        <v>45110</v>
      </c>
      <c r="C1039" s="2">
        <v>2405.7919919999999</v>
      </c>
      <c r="D1039" s="2">
        <f t="shared" si="1056"/>
        <v>2.5664180541016404E-2</v>
      </c>
      <c r="E1039" s="2">
        <v>719.04998799999998</v>
      </c>
      <c r="F1039" s="2">
        <f t="shared" si="1056"/>
        <v>-7.1113282444961214E-3</v>
      </c>
      <c r="G1039" s="2">
        <v>7.55</v>
      </c>
      <c r="H1039" s="2">
        <f t="shared" ref="H1039" si="1064">(G1039-G1038)/G1038</f>
        <v>1.342281879194626E-2</v>
      </c>
      <c r="I1039" s="2">
        <v>2384.3088379999999</v>
      </c>
      <c r="J1039" s="2">
        <f t="shared" si="1058"/>
        <v>-1.0677571171656347E-3</v>
      </c>
    </row>
    <row r="1040" spans="2:10" x14ac:dyDescent="0.3">
      <c r="B1040" s="29">
        <v>45111</v>
      </c>
      <c r="C1040" s="2">
        <v>2381.0046390000002</v>
      </c>
      <c r="D1040" s="2">
        <f t="shared" si="1056"/>
        <v>-1.0303198731405418E-2</v>
      </c>
      <c r="E1040" s="2">
        <v>714.20001200000002</v>
      </c>
      <c r="F1040" s="2">
        <f t="shared" si="1056"/>
        <v>-6.7449775133018568E-3</v>
      </c>
      <c r="G1040" s="2">
        <v>7.45</v>
      </c>
      <c r="H1040" s="2">
        <f t="shared" ref="H1040" si="1065">(G1040-G1039)/G1039</f>
        <v>-1.3245033112582735E-2</v>
      </c>
      <c r="I1040" s="2">
        <v>2386.507568</v>
      </c>
      <c r="J1040" s="2">
        <f t="shared" si="1058"/>
        <v>9.2216661069981264E-4</v>
      </c>
    </row>
    <row r="1041" spans="2:10" x14ac:dyDescent="0.3">
      <c r="B1041" s="29">
        <v>45112</v>
      </c>
      <c r="C1041" s="2">
        <v>2377.095703</v>
      </c>
      <c r="D1041" s="2">
        <f t="shared" si="1056"/>
        <v>-1.6417170869696346E-3</v>
      </c>
      <c r="E1041" s="2">
        <v>710.90002400000003</v>
      </c>
      <c r="F1041" s="2">
        <f t="shared" si="1056"/>
        <v>-4.6205375868853737E-3</v>
      </c>
      <c r="G1041" s="2">
        <v>7.4</v>
      </c>
      <c r="H1041" s="2">
        <f t="shared" ref="H1041" si="1066">(G1041-G1040)/G1040</f>
        <v>-6.7114093959731299E-3</v>
      </c>
      <c r="I1041" s="2">
        <v>2397.951904</v>
      </c>
      <c r="J1041" s="2">
        <f t="shared" si="1058"/>
        <v>4.7954325196592129E-3</v>
      </c>
    </row>
    <row r="1042" spans="2:10" x14ac:dyDescent="0.3">
      <c r="B1042" s="29">
        <v>45113</v>
      </c>
      <c r="C1042" s="2">
        <v>2426.9921880000002</v>
      </c>
      <c r="D1042" s="2">
        <f t="shared" si="1056"/>
        <v>2.0990524250676421E-2</v>
      </c>
      <c r="E1042" s="2">
        <v>719.59997599999997</v>
      </c>
      <c r="F1042" s="2">
        <f t="shared" si="1056"/>
        <v>1.223794022547387E-2</v>
      </c>
      <c r="G1042" s="2">
        <v>7.5</v>
      </c>
      <c r="H1042" s="2">
        <f t="shared" ref="H1042" si="1067">(G1042-G1041)/G1041</f>
        <v>1.3513513513513466E-2</v>
      </c>
      <c r="I1042" s="2">
        <v>2401.6999510000001</v>
      </c>
      <c r="J1042" s="2">
        <f t="shared" si="1058"/>
        <v>1.5630200896640011E-3</v>
      </c>
    </row>
    <row r="1043" spans="2:10" x14ac:dyDescent="0.3">
      <c r="B1043" s="29">
        <v>45114</v>
      </c>
      <c r="C1043" s="2">
        <v>2422.255615</v>
      </c>
      <c r="D1043" s="2">
        <f t="shared" si="1056"/>
        <v>-1.9516226807072584E-3</v>
      </c>
      <c r="E1043" s="2">
        <v>709.5</v>
      </c>
      <c r="F1043" s="2">
        <f t="shared" si="1056"/>
        <v>-1.4035542435871301E-2</v>
      </c>
      <c r="G1043" s="2">
        <v>7.45</v>
      </c>
      <c r="H1043" s="2">
        <f t="shared" ref="H1043" si="1068">(G1043-G1042)/G1042</f>
        <v>-6.6666666666666428E-3</v>
      </c>
      <c r="I1043" s="2">
        <v>2379.6000979999999</v>
      </c>
      <c r="J1043" s="2">
        <f t="shared" si="1058"/>
        <v>-9.201754361862902E-3</v>
      </c>
    </row>
    <row r="1044" spans="2:10" x14ac:dyDescent="0.3">
      <c r="B1044" s="29">
        <v>45117</v>
      </c>
      <c r="C1044" s="2">
        <v>2515.5642090000001</v>
      </c>
      <c r="D1044" s="2">
        <f t="shared" si="1056"/>
        <v>3.8521365549605745E-2</v>
      </c>
      <c r="E1044" s="2">
        <v>703.84997599999997</v>
      </c>
      <c r="F1044" s="2">
        <f t="shared" si="1056"/>
        <v>-7.9633883016209019E-3</v>
      </c>
      <c r="G1044" s="2">
        <v>7.4</v>
      </c>
      <c r="H1044" s="2">
        <f t="shared" ref="H1044" si="1069">(G1044-G1043)/G1043</f>
        <v>-6.7114093959731299E-3</v>
      </c>
      <c r="I1044" s="2">
        <v>2410.25</v>
      </c>
      <c r="J1044" s="2">
        <f t="shared" si="1058"/>
        <v>1.2880274305653567E-2</v>
      </c>
    </row>
    <row r="1045" spans="2:10" x14ac:dyDescent="0.3">
      <c r="B1045" s="29">
        <v>45118</v>
      </c>
      <c r="C1045" s="2">
        <v>2542.8347170000002</v>
      </c>
      <c r="D1045" s="2">
        <f t="shared" si="1056"/>
        <v>1.0840712354879932E-2</v>
      </c>
      <c r="E1045" s="2">
        <v>741.45001200000002</v>
      </c>
      <c r="F1045" s="2">
        <f t="shared" si="1056"/>
        <v>5.3420526080972752E-2</v>
      </c>
      <c r="G1045" s="2">
        <v>7.35</v>
      </c>
      <c r="H1045" s="2">
        <f t="shared" ref="H1045" si="1070">(G1045-G1044)/G1044</f>
        <v>-6.7567567567568525E-3</v>
      </c>
      <c r="I1045" s="2">
        <v>2422.8999020000001</v>
      </c>
      <c r="J1045" s="2">
        <f t="shared" si="1058"/>
        <v>5.2483775541956688E-3</v>
      </c>
    </row>
    <row r="1046" spans="2:10" x14ac:dyDescent="0.3">
      <c r="B1046" s="29">
        <v>45119</v>
      </c>
      <c r="C1046" s="2">
        <v>2545.639893</v>
      </c>
      <c r="D1046" s="2">
        <f t="shared" si="1056"/>
        <v>1.1031688301429803E-3</v>
      </c>
      <c r="E1046" s="2">
        <v>737.29998799999998</v>
      </c>
      <c r="F1046" s="2">
        <f t="shared" si="1056"/>
        <v>-5.5971730161628623E-3</v>
      </c>
      <c r="G1046" s="2">
        <v>7.35</v>
      </c>
      <c r="H1046" s="2">
        <f t="shared" ref="H1046" si="1071">(G1046-G1045)/G1045</f>
        <v>0</v>
      </c>
      <c r="I1046" s="2">
        <v>2387.8999020000001</v>
      </c>
      <c r="J1046" s="2">
        <f t="shared" si="1058"/>
        <v>-1.4445499779462205E-2</v>
      </c>
    </row>
    <row r="1047" spans="2:10" x14ac:dyDescent="0.3">
      <c r="B1047" s="29">
        <v>45120</v>
      </c>
      <c r="C1047" s="2">
        <v>2522.876221</v>
      </c>
      <c r="D1047" s="2">
        <f t="shared" si="1056"/>
        <v>-8.942220014148735E-3</v>
      </c>
      <c r="E1047" s="2">
        <v>820.15002400000003</v>
      </c>
      <c r="F1047" s="2">
        <f t="shared" si="1056"/>
        <v>0.11236950677937628</v>
      </c>
      <c r="G1047" s="2">
        <v>7.25</v>
      </c>
      <c r="H1047" s="2">
        <f t="shared" ref="H1047" si="1072">(G1047-G1046)/G1046</f>
        <v>-1.3605442176870701E-2</v>
      </c>
      <c r="I1047" s="2">
        <v>2362.0500489999999</v>
      </c>
      <c r="J1047" s="2">
        <f t="shared" si="1058"/>
        <v>-1.0825350333298922E-2</v>
      </c>
    </row>
    <row r="1048" spans="2:10" x14ac:dyDescent="0.3">
      <c r="B1048" s="29">
        <v>45121</v>
      </c>
      <c r="C1048" s="2">
        <v>2520.7607419999999</v>
      </c>
      <c r="D1048" s="2">
        <f t="shared" si="1056"/>
        <v>-8.3851874396022948E-4</v>
      </c>
      <c r="E1048" s="2">
        <v>858.84997599999997</v>
      </c>
      <c r="F1048" s="2">
        <f t="shared" si="1056"/>
        <v>4.718643036947584E-2</v>
      </c>
      <c r="G1048" s="2">
        <v>7.35</v>
      </c>
      <c r="H1048" s="2">
        <f t="shared" ref="H1048" si="1073">(G1048-G1047)/G1047</f>
        <v>1.3793103448275813E-2</v>
      </c>
      <c r="I1048" s="2">
        <v>2376.1000979999999</v>
      </c>
      <c r="J1048" s="2">
        <f t="shared" si="1058"/>
        <v>5.9482435632336357E-3</v>
      </c>
    </row>
    <row r="1049" spans="2:10" x14ac:dyDescent="0.3">
      <c r="B1049" s="29">
        <v>45124</v>
      </c>
      <c r="C1049" s="2">
        <v>2572.266846</v>
      </c>
      <c r="D1049" s="2">
        <f t="shared" si="1056"/>
        <v>2.0432761880897325E-2</v>
      </c>
      <c r="E1049" s="2">
        <v>835.29998799999998</v>
      </c>
      <c r="F1049" s="2">
        <f t="shared" si="1056"/>
        <v>-2.7420374521847788E-2</v>
      </c>
      <c r="G1049" s="2">
        <v>7.6</v>
      </c>
      <c r="H1049" s="2">
        <f t="shared" ref="H1049" si="1074">(G1049-G1048)/G1048</f>
        <v>3.4013605442176874E-2</v>
      </c>
      <c r="I1049" s="2">
        <v>2408.5500489999999</v>
      </c>
      <c r="J1049" s="2">
        <f t="shared" si="1058"/>
        <v>1.3656811439599568E-2</v>
      </c>
    </row>
    <row r="1050" spans="2:10" x14ac:dyDescent="0.3">
      <c r="B1050" s="29">
        <v>45125</v>
      </c>
      <c r="C1050" s="2">
        <v>2594.1108399999998</v>
      </c>
      <c r="D1050" s="2">
        <f t="shared" si="1056"/>
        <v>8.4921181618339142E-3</v>
      </c>
      <c r="E1050" s="2">
        <v>812.34997599999997</v>
      </c>
      <c r="F1050" s="2">
        <f t="shared" si="1056"/>
        <v>-2.7475173386450492E-2</v>
      </c>
      <c r="G1050" s="2">
        <v>7.65</v>
      </c>
      <c r="H1050" s="2">
        <f t="shared" ref="H1050" si="1075">(G1050-G1049)/G1049</f>
        <v>6.5789473684211468E-3</v>
      </c>
      <c r="I1050" s="2">
        <v>2416.8999020000001</v>
      </c>
      <c r="J1050" s="2">
        <f t="shared" si="1058"/>
        <v>3.4667550310888999E-3</v>
      </c>
    </row>
    <row r="1051" spans="2:10" x14ac:dyDescent="0.3">
      <c r="B1051" s="29">
        <v>45126</v>
      </c>
      <c r="C1051" s="2">
        <v>2613.7934570000002</v>
      </c>
      <c r="D1051" s="2">
        <f t="shared" si="1056"/>
        <v>7.5874232883589481E-3</v>
      </c>
      <c r="E1051" s="2">
        <v>871.40002400000003</v>
      </c>
      <c r="F1051" s="2">
        <f t="shared" si="1056"/>
        <v>7.2690404067913786E-2</v>
      </c>
      <c r="G1051" s="2">
        <v>7.7</v>
      </c>
      <c r="H1051" s="2">
        <f t="shared" ref="H1051" si="1076">(G1051-G1050)/G1050</f>
        <v>6.5359477124182774E-3</v>
      </c>
      <c r="I1051" s="2">
        <v>2423.75</v>
      </c>
      <c r="J1051" s="2">
        <f t="shared" si="1058"/>
        <v>2.8342497735762201E-3</v>
      </c>
    </row>
    <row r="1052" spans="2:10" x14ac:dyDescent="0.3">
      <c r="B1052" s="29">
        <v>45127</v>
      </c>
      <c r="C1052" s="2">
        <v>2610.6281739999999</v>
      </c>
      <c r="D1052" s="2">
        <f t="shared" si="1056"/>
        <v>-1.2109920129776621E-3</v>
      </c>
      <c r="E1052" s="2">
        <v>856.90002400000003</v>
      </c>
      <c r="F1052" s="2">
        <f t="shared" si="1056"/>
        <v>-1.6639889374159576E-2</v>
      </c>
      <c r="G1052" s="2">
        <v>7.55</v>
      </c>
      <c r="H1052" s="2">
        <f t="shared" ref="H1052" si="1077">(G1052-G1051)/G1051</f>
        <v>-1.9480519480519525E-2</v>
      </c>
      <c r="I1052" s="2">
        <v>2419.75</v>
      </c>
      <c r="J1052" s="2">
        <f t="shared" si="1058"/>
        <v>-1.6503352243424445E-3</v>
      </c>
    </row>
    <row r="1053" spans="2:10" x14ac:dyDescent="0.3">
      <c r="B1053" s="29">
        <v>45128</v>
      </c>
      <c r="C1053" s="2">
        <v>2529.8134770000001</v>
      </c>
      <c r="D1053" s="2">
        <f t="shared" si="1056"/>
        <v>-3.0956034951609236E-2</v>
      </c>
      <c r="E1053" s="2">
        <v>845.29998799999998</v>
      </c>
      <c r="F1053" s="2">
        <f t="shared" si="1056"/>
        <v>-1.3537210497265717E-2</v>
      </c>
      <c r="G1053" s="2">
        <v>7.85</v>
      </c>
      <c r="H1053" s="2">
        <f t="shared" ref="H1053" si="1078">(G1053-G1052)/G1052</f>
        <v>3.9735099337748318E-2</v>
      </c>
      <c r="I1053" s="2">
        <v>2416.3000489999999</v>
      </c>
      <c r="J1053" s="2">
        <f t="shared" si="1058"/>
        <v>-1.4257468746771589E-3</v>
      </c>
    </row>
    <row r="1054" spans="2:10" x14ac:dyDescent="0.3">
      <c r="B1054" s="29">
        <v>45131</v>
      </c>
      <c r="C1054" s="2">
        <v>2478.6442870000001</v>
      </c>
      <c r="D1054" s="2">
        <f t="shared" si="1056"/>
        <v>-2.0226467470905986E-2</v>
      </c>
      <c r="E1054" s="2">
        <v>776.59997599999997</v>
      </c>
      <c r="F1054" s="2">
        <f t="shared" si="1056"/>
        <v>-8.1272936206406313E-2</v>
      </c>
      <c r="G1054" s="2">
        <v>7.9</v>
      </c>
      <c r="H1054" s="2">
        <f t="shared" ref="H1054" si="1079">(G1054-G1053)/G1053</f>
        <v>6.3694267515924472E-3</v>
      </c>
      <c r="I1054" s="2">
        <v>2418.1999510000001</v>
      </c>
      <c r="J1054" s="2">
        <f t="shared" si="1058"/>
        <v>7.8628562739399717E-4</v>
      </c>
    </row>
    <row r="1055" spans="2:10" x14ac:dyDescent="0.3">
      <c r="B1055" s="29">
        <v>45132</v>
      </c>
      <c r="C1055" s="2">
        <v>2477.0500489999999</v>
      </c>
      <c r="D1055" s="2">
        <f t="shared" si="1056"/>
        <v>-6.4318950821688921E-4</v>
      </c>
      <c r="E1055" s="2">
        <v>780.45001200000002</v>
      </c>
      <c r="F1055" s="2">
        <f t="shared" si="1056"/>
        <v>4.9575535912713522E-3</v>
      </c>
      <c r="G1055" s="2">
        <v>7.9</v>
      </c>
      <c r="H1055" s="2">
        <f t="shared" ref="H1055" si="1080">(G1055-G1054)/G1054</f>
        <v>0</v>
      </c>
      <c r="I1055" s="2">
        <v>2466.6499020000001</v>
      </c>
      <c r="J1055" s="2">
        <f t="shared" si="1058"/>
        <v>2.0035543785353445E-2</v>
      </c>
    </row>
    <row r="1056" spans="2:10" x14ac:dyDescent="0.3">
      <c r="B1056" s="29">
        <v>45133</v>
      </c>
      <c r="C1056" s="2">
        <v>2517.3076169999999</v>
      </c>
      <c r="D1056" s="2">
        <f t="shared" si="1056"/>
        <v>1.6252222282005249E-2</v>
      </c>
      <c r="E1056" s="2">
        <v>783.15002400000003</v>
      </c>
      <c r="F1056" s="2">
        <f t="shared" si="1056"/>
        <v>3.4595578941448144E-3</v>
      </c>
      <c r="G1056" s="2">
        <v>8.75</v>
      </c>
      <c r="H1056" s="2">
        <f t="shared" ref="H1056" si="1081">(G1056-G1055)/G1055</f>
        <v>0.10759493670886071</v>
      </c>
      <c r="I1056" s="2">
        <v>2470.75</v>
      </c>
      <c r="J1056" s="2">
        <f t="shared" si="1058"/>
        <v>1.6622131891013243E-3</v>
      </c>
    </row>
    <row r="1057" spans="2:10" x14ac:dyDescent="0.3">
      <c r="B1057" s="29">
        <v>45134</v>
      </c>
      <c r="C1057" s="2">
        <v>2493.8903810000002</v>
      </c>
      <c r="D1057" s="2">
        <f t="shared" si="1056"/>
        <v>-9.3024928069407962E-3</v>
      </c>
      <c r="E1057" s="2">
        <v>823.79998799999998</v>
      </c>
      <c r="F1057" s="2">
        <f t="shared" si="1056"/>
        <v>5.1905717620203962E-2</v>
      </c>
      <c r="G1057" s="2">
        <v>8.5</v>
      </c>
      <c r="H1057" s="2">
        <f t="shared" ref="H1057" si="1082">(G1057-G1056)/G1056</f>
        <v>-2.8571428571428571E-2</v>
      </c>
      <c r="I1057" s="2">
        <v>2428.3999020000001</v>
      </c>
      <c r="J1057" s="2">
        <f t="shared" si="1058"/>
        <v>-1.7140584033188258E-2</v>
      </c>
    </row>
    <row r="1058" spans="2:10" x14ac:dyDescent="0.3">
      <c r="B1058" s="29">
        <v>45135</v>
      </c>
      <c r="C1058" s="2">
        <v>2518.9521479999999</v>
      </c>
      <c r="D1058" s="2">
        <f t="shared" si="1056"/>
        <v>1.004926567379855E-2</v>
      </c>
      <c r="E1058" s="2">
        <v>827.54998799999998</v>
      </c>
      <c r="F1058" s="2">
        <f t="shared" si="1056"/>
        <v>4.5520758128488829E-3</v>
      </c>
      <c r="G1058" s="2">
        <v>8.35</v>
      </c>
      <c r="H1058" s="2">
        <f t="shared" ref="H1058" si="1083">(G1058-G1057)/G1057</f>
        <v>-1.7647058823529453E-2</v>
      </c>
      <c r="I1058" s="2">
        <v>2463.1999510000001</v>
      </c>
      <c r="J1058" s="2">
        <f t="shared" si="1058"/>
        <v>1.4330444080210617E-2</v>
      </c>
    </row>
    <row r="1059" spans="2:10" x14ac:dyDescent="0.3">
      <c r="B1059" s="29">
        <v>45138</v>
      </c>
      <c r="C1059" s="2">
        <v>2540.2766109999998</v>
      </c>
      <c r="D1059" s="2">
        <f t="shared" si="1056"/>
        <v>8.4656086130620398E-3</v>
      </c>
      <c r="E1059" s="2">
        <v>819.20001200000002</v>
      </c>
      <c r="F1059" s="2">
        <f t="shared" si="1056"/>
        <v>-1.0089995916959605E-2</v>
      </c>
      <c r="G1059" s="2">
        <v>8.3000000000000007</v>
      </c>
      <c r="H1059" s="2">
        <f t="shared" ref="H1059" si="1084">(G1059-G1058)/G1058</f>
        <v>-5.9880239520956812E-3</v>
      </c>
      <c r="I1059" s="2">
        <v>2492.1999510000001</v>
      </c>
      <c r="J1059" s="2">
        <f t="shared" si="1058"/>
        <v>1.1773303254665418E-2</v>
      </c>
    </row>
    <row r="1060" spans="2:10" x14ac:dyDescent="0.3">
      <c r="B1060" s="29">
        <v>45139</v>
      </c>
      <c r="C1060" s="2">
        <v>2504.3535160000001</v>
      </c>
      <c r="D1060" s="2">
        <f t="shared" si="1056"/>
        <v>-1.4141410759932258E-2</v>
      </c>
      <c r="E1060" s="2">
        <v>808.34997599999997</v>
      </c>
      <c r="F1060" s="2">
        <f t="shared" si="1056"/>
        <v>-1.3244672657548796E-2</v>
      </c>
      <c r="G1060" s="2">
        <v>8.25</v>
      </c>
      <c r="H1060" s="2">
        <f t="shared" ref="H1060" si="1085">(G1060-G1059)/G1059</f>
        <v>-6.024096385542254E-3</v>
      </c>
      <c r="I1060" s="2">
        <v>2481.1000979999999</v>
      </c>
      <c r="J1060" s="2">
        <f t="shared" si="1058"/>
        <v>-4.4538372595450577E-3</v>
      </c>
    </row>
    <row r="1061" spans="2:10" x14ac:dyDescent="0.3">
      <c r="B1061" s="29">
        <v>45140</v>
      </c>
      <c r="C1061" s="2">
        <v>2477.5981449999999</v>
      </c>
      <c r="D1061" s="2">
        <f t="shared" si="1056"/>
        <v>-1.0683544008089709E-2</v>
      </c>
      <c r="E1061" s="2">
        <v>812.20001200000002</v>
      </c>
      <c r="F1061" s="2">
        <f t="shared" si="1056"/>
        <v>4.7628330726888594E-3</v>
      </c>
      <c r="G1061" s="2">
        <v>7.9</v>
      </c>
      <c r="H1061" s="2">
        <f t="shared" ref="H1061" si="1086">(G1061-G1060)/G1060</f>
        <v>-4.2424242424242378E-2</v>
      </c>
      <c r="I1061" s="2">
        <v>2473.5500489999999</v>
      </c>
      <c r="J1061" s="2">
        <f t="shared" si="1058"/>
        <v>-3.0430247478068274E-3</v>
      </c>
    </row>
    <row r="1062" spans="2:10" x14ac:dyDescent="0.3">
      <c r="B1062" s="29">
        <v>45141</v>
      </c>
      <c r="C1062" s="2">
        <v>2467.1848140000002</v>
      </c>
      <c r="D1062" s="2">
        <f t="shared" si="1056"/>
        <v>-4.2029943479796007E-3</v>
      </c>
      <c r="E1062" s="2">
        <v>804.54998799999998</v>
      </c>
      <c r="F1062" s="2">
        <f t="shared" si="1056"/>
        <v>-9.418891759386025E-3</v>
      </c>
      <c r="G1062" s="2">
        <v>7.85</v>
      </c>
      <c r="H1062" s="2">
        <f t="shared" ref="H1062" si="1087">(G1062-G1061)/G1061</f>
        <v>-6.3291139240507222E-3</v>
      </c>
      <c r="I1062" s="2">
        <v>2532.6000979999999</v>
      </c>
      <c r="J1062" s="2">
        <f t="shared" si="1058"/>
        <v>2.3872591146426383E-2</v>
      </c>
    </row>
    <row r="1063" spans="2:10" x14ac:dyDescent="0.3">
      <c r="B1063" s="29">
        <v>45142</v>
      </c>
      <c r="C1063" s="2">
        <v>2500.7163089999999</v>
      </c>
      <c r="D1063" s="2">
        <f t="shared" si="1056"/>
        <v>1.3590994403713008E-2</v>
      </c>
      <c r="E1063" s="2">
        <v>809.90002400000003</v>
      </c>
      <c r="F1063" s="2">
        <f t="shared" si="1056"/>
        <v>6.6497247900027881E-3</v>
      </c>
      <c r="G1063" s="2">
        <v>8.25</v>
      </c>
      <c r="H1063" s="2">
        <f t="shared" ref="H1063" si="1088">(G1063-G1062)/G1062</f>
        <v>5.0955414012738898E-2</v>
      </c>
      <c r="I1063" s="2">
        <v>2541.8000489999999</v>
      </c>
      <c r="J1063" s="2">
        <f t="shared" si="1058"/>
        <v>3.6326110100308681E-3</v>
      </c>
    </row>
    <row r="1064" spans="2:10" x14ac:dyDescent="0.3">
      <c r="B1064" s="29">
        <v>45145</v>
      </c>
      <c r="C1064" s="2">
        <v>2514.9660640000002</v>
      </c>
      <c r="D1064" s="2">
        <f t="shared" si="1056"/>
        <v>5.69826931136325E-3</v>
      </c>
      <c r="E1064" s="2">
        <v>832.45001200000002</v>
      </c>
      <c r="F1064" s="2">
        <f t="shared" si="1056"/>
        <v>2.7842927931559097E-2</v>
      </c>
      <c r="G1064" s="2">
        <v>8.35</v>
      </c>
      <c r="H1064" s="2">
        <f t="shared" ref="H1064" si="1089">(G1064-G1063)/G1063</f>
        <v>1.2121212121212078E-2</v>
      </c>
      <c r="I1064" s="2">
        <v>2550.5</v>
      </c>
      <c r="J1064" s="2">
        <f t="shared" si="1058"/>
        <v>3.4227519207983364E-3</v>
      </c>
    </row>
    <row r="1065" spans="2:10" x14ac:dyDescent="0.3">
      <c r="B1065" s="29">
        <v>45146</v>
      </c>
      <c r="C1065" s="2">
        <v>2499.819336</v>
      </c>
      <c r="D1065" s="2">
        <f t="shared" si="1056"/>
        <v>-6.0226371309001353E-3</v>
      </c>
      <c r="E1065" s="2">
        <v>833.59997599999997</v>
      </c>
      <c r="F1065" s="2">
        <f t="shared" si="1056"/>
        <v>1.3814210864591283E-3</v>
      </c>
      <c r="G1065" s="2">
        <v>8.3000000000000007</v>
      </c>
      <c r="H1065" s="2">
        <f t="shared" ref="H1065" si="1090">(G1065-G1064)/G1064</f>
        <v>-5.9880239520956812E-3</v>
      </c>
      <c r="I1065" s="2">
        <v>2474.5500489999999</v>
      </c>
      <c r="J1065" s="2">
        <f t="shared" si="1058"/>
        <v>-2.9778455596941797E-2</v>
      </c>
    </row>
    <row r="1066" spans="2:10" x14ac:dyDescent="0.3">
      <c r="B1066" s="29">
        <v>45147</v>
      </c>
      <c r="C1066" s="2">
        <v>2516.311279</v>
      </c>
      <c r="D1066" s="2">
        <f t="shared" si="1056"/>
        <v>6.5972539545153721E-3</v>
      </c>
      <c r="E1066" s="2">
        <v>821.29998799999998</v>
      </c>
      <c r="F1066" s="2">
        <f t="shared" si="1056"/>
        <v>-1.475526434036268E-2</v>
      </c>
      <c r="G1066" s="2">
        <v>8.1999999999999993</v>
      </c>
      <c r="H1066" s="2">
        <f t="shared" ref="H1066" si="1091">(G1066-G1065)/G1065</f>
        <v>-1.2048192771084508E-2</v>
      </c>
      <c r="I1066" s="2">
        <v>2507.1000979999999</v>
      </c>
      <c r="J1066" s="2">
        <f t="shared" si="1058"/>
        <v>1.3153926312039585E-2</v>
      </c>
    </row>
    <row r="1067" spans="2:10" x14ac:dyDescent="0.3">
      <c r="B1067" s="29">
        <v>45148</v>
      </c>
      <c r="C1067" s="2">
        <v>2527.5217290000001</v>
      </c>
      <c r="D1067" s="2">
        <f t="shared" si="1056"/>
        <v>4.4551125663813539E-3</v>
      </c>
      <c r="E1067" s="2">
        <v>819.70001200000002</v>
      </c>
      <c r="F1067" s="2">
        <f t="shared" si="1056"/>
        <v>-1.948101818309012E-3</v>
      </c>
      <c r="G1067" s="2">
        <v>8.0500000000000007</v>
      </c>
      <c r="H1067" s="2">
        <f t="shared" ref="H1067" si="1092">(G1067-G1066)/G1066</f>
        <v>-1.8292682926829097E-2</v>
      </c>
      <c r="I1067" s="2">
        <v>2552.3999020000001</v>
      </c>
      <c r="J1067" s="2">
        <f t="shared" si="1058"/>
        <v>1.8068606050527236E-2</v>
      </c>
    </row>
    <row r="1068" spans="2:10" x14ac:dyDescent="0.3">
      <c r="B1068" s="29">
        <v>45149</v>
      </c>
      <c r="C1068" s="2">
        <v>2538.1838379999999</v>
      </c>
      <c r="D1068" s="2">
        <f t="shared" si="1056"/>
        <v>4.2184044859698505E-3</v>
      </c>
      <c r="E1068" s="2">
        <v>814.79998799999998</v>
      </c>
      <c r="F1068" s="2">
        <f t="shared" si="1056"/>
        <v>-5.9778259464024876E-3</v>
      </c>
      <c r="G1068" s="2">
        <v>8.1</v>
      </c>
      <c r="H1068" s="2">
        <f t="shared" ref="H1068" si="1093">(G1068-G1067)/G1067</f>
        <v>6.2111801242234694E-3</v>
      </c>
      <c r="I1068" s="2">
        <v>2539.5</v>
      </c>
      <c r="J1068" s="2">
        <f t="shared" si="1058"/>
        <v>-5.0540285595106213E-3</v>
      </c>
    </row>
    <row r="1069" spans="2:10" x14ac:dyDescent="0.3">
      <c r="B1069" s="29">
        <v>45152</v>
      </c>
      <c r="C1069" s="2">
        <v>2568.1779790000001</v>
      </c>
      <c r="D1069" s="2">
        <f t="shared" si="1056"/>
        <v>1.1817166491625942E-2</v>
      </c>
      <c r="E1069" s="2">
        <v>813.29998799999998</v>
      </c>
      <c r="F1069" s="2">
        <f t="shared" si="1056"/>
        <v>-1.8409425897046037E-3</v>
      </c>
      <c r="G1069" s="2">
        <v>8.0500000000000007</v>
      </c>
      <c r="H1069" s="2">
        <f t="shared" ref="H1069" si="1094">(G1069-G1068)/G1068</f>
        <v>-6.1728395061727082E-3</v>
      </c>
      <c r="I1069" s="2">
        <v>2456</v>
      </c>
      <c r="J1069" s="2">
        <f t="shared" si="1058"/>
        <v>-3.2880488285095488E-2</v>
      </c>
    </row>
    <row r="1070" spans="2:10" x14ac:dyDescent="0.3">
      <c r="B1070" s="29">
        <v>45154</v>
      </c>
      <c r="C1070" s="2">
        <v>2566.0854490000002</v>
      </c>
      <c r="D1070" s="2">
        <f t="shared" si="1056"/>
        <v>-8.1479166051205243E-4</v>
      </c>
      <c r="E1070" s="2">
        <v>843</v>
      </c>
      <c r="F1070" s="2">
        <f t="shared" si="1056"/>
        <v>3.6517905370976121E-2</v>
      </c>
      <c r="G1070" s="2">
        <v>7.8</v>
      </c>
      <c r="H1070" s="2">
        <f t="shared" ref="H1070" si="1095">(G1070-G1069)/G1069</f>
        <v>-3.105590062111812E-2</v>
      </c>
      <c r="I1070" s="2">
        <v>2445.1000979999999</v>
      </c>
      <c r="J1070" s="2">
        <f t="shared" si="1058"/>
        <v>-4.4380708469055827E-3</v>
      </c>
    </row>
    <row r="1071" spans="2:10" x14ac:dyDescent="0.3">
      <c r="B1071" s="29">
        <v>45155</v>
      </c>
      <c r="C1071" s="2">
        <v>2529.0661620000001</v>
      </c>
      <c r="D1071" s="2">
        <f t="shared" si="1056"/>
        <v>-1.4426365659189736E-2</v>
      </c>
      <c r="E1071" s="2">
        <v>853.15002400000003</v>
      </c>
      <c r="F1071" s="2">
        <f t="shared" si="1056"/>
        <v>1.2040360616844638E-2</v>
      </c>
      <c r="G1071" s="2">
        <v>7.75</v>
      </c>
      <c r="H1071" s="2">
        <f t="shared" ref="H1071" si="1096">(G1071-G1070)/G1070</f>
        <v>-6.4102564102563875E-3</v>
      </c>
      <c r="I1071" s="2">
        <v>2479.6999510000001</v>
      </c>
      <c r="J1071" s="2">
        <f t="shared" si="1058"/>
        <v>1.4150689793150616E-2</v>
      </c>
    </row>
    <row r="1072" spans="2:10" x14ac:dyDescent="0.3">
      <c r="B1072" s="29">
        <v>45156</v>
      </c>
      <c r="C1072" s="2">
        <v>2547.8000489999999</v>
      </c>
      <c r="D1072" s="2">
        <f t="shared" si="1056"/>
        <v>7.4074325462426824E-3</v>
      </c>
      <c r="E1072" s="2">
        <v>843.90002400000003</v>
      </c>
      <c r="F1072" s="2">
        <f t="shared" si="1056"/>
        <v>-1.0842172818130285E-2</v>
      </c>
      <c r="G1072" s="2">
        <v>7.6</v>
      </c>
      <c r="H1072" s="2">
        <f t="shared" ref="H1072" si="1097">(G1072-G1071)/G1071</f>
        <v>-1.9354838709677465E-2</v>
      </c>
      <c r="I1072" s="2">
        <v>2577.3999020000001</v>
      </c>
      <c r="J1072" s="2">
        <f t="shared" si="1058"/>
        <v>3.9399908428679103E-2</v>
      </c>
    </row>
    <row r="1073" spans="2:10" x14ac:dyDescent="0.3">
      <c r="B1073" s="29">
        <v>45159</v>
      </c>
      <c r="C1073" s="2">
        <v>2520</v>
      </c>
      <c r="D1073" s="2">
        <f t="shared" si="1056"/>
        <v>-1.0911393541620873E-2</v>
      </c>
      <c r="E1073" s="2">
        <v>838.20001200000002</v>
      </c>
      <c r="F1073" s="2">
        <f t="shared" si="1056"/>
        <v>-6.7543688089763756E-3</v>
      </c>
      <c r="G1073" s="2">
        <v>7.55</v>
      </c>
      <c r="H1073" s="2">
        <f t="shared" ref="H1073" si="1098">(G1073-G1072)/G1072</f>
        <v>-6.5789473684210297E-3</v>
      </c>
      <c r="I1073" s="2">
        <v>2639.75</v>
      </c>
      <c r="J1073" s="2">
        <f t="shared" si="1058"/>
        <v>2.4191084182015262E-2</v>
      </c>
    </row>
    <row r="1074" spans="2:10" x14ac:dyDescent="0.3">
      <c r="B1074" s="29">
        <v>45160</v>
      </c>
      <c r="C1074" s="2">
        <v>2519.3999020000001</v>
      </c>
      <c r="D1074" s="2">
        <f t="shared" si="1056"/>
        <v>-2.3813412698408292E-4</v>
      </c>
      <c r="E1074" s="2">
        <v>846.65002400000003</v>
      </c>
      <c r="F1074" s="2">
        <f t="shared" si="1056"/>
        <v>1.0081140394925234E-2</v>
      </c>
      <c r="G1074" s="2">
        <v>7.7</v>
      </c>
      <c r="H1074" s="2">
        <f t="shared" ref="H1074" si="1099">(G1074-G1073)/G1073</f>
        <v>1.9867549668874218E-2</v>
      </c>
      <c r="I1074" s="2">
        <v>2698.0500489999999</v>
      </c>
      <c r="J1074" s="2">
        <f t="shared" si="1058"/>
        <v>2.2085443318496049E-2</v>
      </c>
    </row>
    <row r="1075" spans="2:10" x14ac:dyDescent="0.3">
      <c r="B1075" s="29">
        <v>45161</v>
      </c>
      <c r="C1075" s="2">
        <v>2522.1999510000001</v>
      </c>
      <c r="D1075" s="2">
        <f t="shared" si="1056"/>
        <v>1.1113952166851931E-3</v>
      </c>
      <c r="E1075" s="2">
        <v>848.90002400000003</v>
      </c>
      <c r="F1075" s="2">
        <f t="shared" si="1056"/>
        <v>2.6575325532619365E-3</v>
      </c>
      <c r="G1075" s="2">
        <v>7.8</v>
      </c>
      <c r="H1075" s="2">
        <f t="shared" ref="H1075" si="1100">(G1075-G1074)/G1074</f>
        <v>1.2987012987012941E-2</v>
      </c>
      <c r="I1075" s="2">
        <v>2530.3000489999999</v>
      </c>
      <c r="J1075" s="2">
        <f t="shared" si="1058"/>
        <v>-6.2174532330182136E-2</v>
      </c>
    </row>
    <row r="1076" spans="2:10" x14ac:dyDescent="0.3">
      <c r="B1076" s="29">
        <v>45162</v>
      </c>
      <c r="C1076" s="2">
        <v>2479.8000489999999</v>
      </c>
      <c r="D1076" s="2">
        <f t="shared" si="1056"/>
        <v>-1.6810682270923614E-2</v>
      </c>
      <c r="E1076" s="2">
        <v>841.15002400000003</v>
      </c>
      <c r="F1076" s="2">
        <f t="shared" si="1056"/>
        <v>-9.1294613981539943E-3</v>
      </c>
      <c r="G1076" s="2">
        <v>7.95</v>
      </c>
      <c r="H1076" s="2">
        <f t="shared" ref="H1076" si="1101">(G1076-G1075)/G1075</f>
        <v>1.9230769230769277E-2</v>
      </c>
      <c r="I1076" s="2">
        <v>2539.5500489999999</v>
      </c>
      <c r="J1076" s="2">
        <f t="shared" si="1058"/>
        <v>3.6556929300363777E-3</v>
      </c>
    </row>
    <row r="1077" spans="2:10" x14ac:dyDescent="0.3">
      <c r="B1077" s="29">
        <v>45163</v>
      </c>
      <c r="C1077" s="2">
        <v>2468.3500979999999</v>
      </c>
      <c r="D1077" s="2">
        <f t="shared" si="1056"/>
        <v>-4.6172879965130026E-3</v>
      </c>
      <c r="E1077" s="2">
        <v>846.84997599999997</v>
      </c>
      <c r="F1077" s="2">
        <f t="shared" si="1056"/>
        <v>6.7763797626663787E-3</v>
      </c>
      <c r="G1077" s="2">
        <v>8.6999999999999993</v>
      </c>
      <c r="H1077" s="2">
        <f t="shared" ref="H1077" si="1102">(G1077-G1076)/G1076</f>
        <v>9.4339622641509316E-2</v>
      </c>
      <c r="I1077" s="2">
        <v>2495.75</v>
      </c>
      <c r="J1077" s="2">
        <f t="shared" si="1058"/>
        <v>-1.7247169047622083E-2</v>
      </c>
    </row>
    <row r="1078" spans="2:10" x14ac:dyDescent="0.3">
      <c r="B1078" s="29">
        <v>45166</v>
      </c>
      <c r="C1078" s="2">
        <v>2443.75</v>
      </c>
      <c r="D1078" s="2">
        <f t="shared" si="1056"/>
        <v>-9.9662110411048704E-3</v>
      </c>
      <c r="E1078" s="2">
        <v>839.29998799999998</v>
      </c>
      <c r="F1078" s="2">
        <f t="shared" si="1056"/>
        <v>-8.9153784188097853E-3</v>
      </c>
      <c r="G1078" s="2">
        <v>9</v>
      </c>
      <c r="H1078" s="2">
        <f t="shared" ref="H1078" si="1103">(G1078-G1077)/G1077</f>
        <v>3.4482758620689738E-2</v>
      </c>
      <c r="I1078" s="2">
        <v>2472.4499510000001</v>
      </c>
      <c r="J1078" s="2">
        <f t="shared" si="1058"/>
        <v>-9.3358906140438517E-3</v>
      </c>
    </row>
    <row r="1079" spans="2:10" x14ac:dyDescent="0.3">
      <c r="B1079" s="29">
        <v>45167</v>
      </c>
      <c r="C1079" s="2">
        <v>2420.3500979999999</v>
      </c>
      <c r="D1079" s="2">
        <f t="shared" si="1056"/>
        <v>-9.5754074680307368E-3</v>
      </c>
      <c r="E1079" s="2">
        <v>828.70001200000002</v>
      </c>
      <c r="F1079" s="2">
        <f t="shared" si="1056"/>
        <v>-1.2629543847914329E-2</v>
      </c>
      <c r="G1079" s="2">
        <v>8.9</v>
      </c>
      <c r="H1079" s="2">
        <f t="shared" ref="H1079" si="1104">(G1079-G1078)/G1078</f>
        <v>-1.1111111111111072E-2</v>
      </c>
      <c r="I1079" s="2">
        <v>2506.4499510000001</v>
      </c>
      <c r="J1079" s="2">
        <f t="shared" si="1058"/>
        <v>1.3751542265293765E-2</v>
      </c>
    </row>
    <row r="1080" spans="2:10" x14ac:dyDescent="0.3">
      <c r="B1080" s="29">
        <v>45168</v>
      </c>
      <c r="C1080" s="2">
        <v>2418.0500489999999</v>
      </c>
      <c r="D1080" s="2">
        <f t="shared" si="1056"/>
        <v>-9.5029599308816377E-4</v>
      </c>
      <c r="E1080" s="2">
        <v>835.34997599999997</v>
      </c>
      <c r="F1080" s="2">
        <f t="shared" si="1056"/>
        <v>8.0245733120611496E-3</v>
      </c>
      <c r="G1080" s="2">
        <v>9.0500000000000007</v>
      </c>
      <c r="H1080" s="2">
        <f t="shared" ref="H1080" si="1105">(G1080-G1079)/G1079</f>
        <v>1.6853932584269701E-2</v>
      </c>
      <c r="I1080" s="2">
        <v>2513.1000979999999</v>
      </c>
      <c r="J1080" s="2">
        <f t="shared" si="1058"/>
        <v>2.653213561015499E-3</v>
      </c>
    </row>
    <row r="1081" spans="2:10" x14ac:dyDescent="0.3">
      <c r="B1081" s="29">
        <v>45169</v>
      </c>
      <c r="C1081" s="2">
        <v>2407</v>
      </c>
      <c r="D1081" s="2">
        <f t="shared" si="1056"/>
        <v>-4.5698181493678191E-3</v>
      </c>
      <c r="E1081" s="2">
        <v>871.09997599999997</v>
      </c>
      <c r="F1081" s="2">
        <f t="shared" si="1056"/>
        <v>4.2796433862589828E-2</v>
      </c>
      <c r="G1081" s="2">
        <v>9.0500000000000007</v>
      </c>
      <c r="H1081" s="2">
        <f t="shared" ref="H1081" si="1106">(G1081-G1080)/G1080</f>
        <v>0</v>
      </c>
      <c r="I1081" s="2">
        <v>2419.25</v>
      </c>
      <c r="J1081" s="2">
        <f t="shared" si="1058"/>
        <v>-3.7344353324679981E-2</v>
      </c>
    </row>
    <row r="1082" spans="2:10" x14ac:dyDescent="0.3">
      <c r="B1082" s="29">
        <v>45170</v>
      </c>
      <c r="C1082" s="2">
        <v>2412.6499020000001</v>
      </c>
      <c r="D1082" s="2">
        <f t="shared" si="1056"/>
        <v>2.3472796011633199E-3</v>
      </c>
      <c r="E1082" s="2">
        <v>854.90002400000003</v>
      </c>
      <c r="F1082" s="2">
        <f t="shared" si="1056"/>
        <v>-1.8597121394020037E-2</v>
      </c>
      <c r="G1082" s="2">
        <v>10</v>
      </c>
      <c r="H1082" s="2">
        <f t="shared" ref="H1082" si="1107">(G1082-G1081)/G1081</f>
        <v>0.10497237569060765</v>
      </c>
      <c r="I1082" s="2">
        <v>2450.0500489999999</v>
      </c>
      <c r="J1082" s="2">
        <f t="shared" si="1058"/>
        <v>1.2731238607006281E-2</v>
      </c>
    </row>
    <row r="1083" spans="2:10" x14ac:dyDescent="0.3">
      <c r="B1083" s="29">
        <v>45173</v>
      </c>
      <c r="C1083" s="2">
        <v>2410.6999510000001</v>
      </c>
      <c r="D1083" s="2">
        <f t="shared" si="1056"/>
        <v>-8.0821962539347962E-4</v>
      </c>
      <c r="E1083" s="2">
        <v>902.84997599999997</v>
      </c>
      <c r="F1083" s="2">
        <f t="shared" si="1056"/>
        <v>5.6088373673972361E-2</v>
      </c>
      <c r="G1083" s="2">
        <v>10</v>
      </c>
      <c r="H1083" s="2">
        <f t="shared" ref="H1083" si="1108">(G1083-G1082)/G1082</f>
        <v>0</v>
      </c>
      <c r="I1083" s="2">
        <v>2470.6000979999999</v>
      </c>
      <c r="J1083" s="2">
        <f t="shared" si="1058"/>
        <v>8.3876037587018067E-3</v>
      </c>
    </row>
    <row r="1084" spans="2:10" x14ac:dyDescent="0.3">
      <c r="B1084" s="29">
        <v>45174</v>
      </c>
      <c r="C1084" s="2">
        <v>2423.6000979999999</v>
      </c>
      <c r="D1084" s="2">
        <f t="shared" si="1056"/>
        <v>5.3512039084949699E-3</v>
      </c>
      <c r="E1084" s="2">
        <v>888.40002400000003</v>
      </c>
      <c r="F1084" s="2">
        <f t="shared" si="1056"/>
        <v>-1.6004820716747675E-2</v>
      </c>
      <c r="G1084" s="2">
        <v>9.9</v>
      </c>
      <c r="H1084" s="2">
        <f t="shared" ref="H1084" si="1109">(G1084-G1083)/G1083</f>
        <v>-9.9999999999999638E-3</v>
      </c>
      <c r="I1084" s="2">
        <v>2494.0500489999999</v>
      </c>
      <c r="J1084" s="2">
        <f t="shared" si="1058"/>
        <v>9.4916012587319409E-3</v>
      </c>
    </row>
    <row r="1085" spans="2:10" x14ac:dyDescent="0.3">
      <c r="B1085" s="29">
        <v>45175</v>
      </c>
      <c r="C1085" s="2">
        <v>2428.6999510000001</v>
      </c>
      <c r="D1085" s="2">
        <f t="shared" si="1056"/>
        <v>2.1042469028651469E-3</v>
      </c>
      <c r="E1085" s="2">
        <v>887.40002400000003</v>
      </c>
      <c r="F1085" s="2">
        <f t="shared" si="1056"/>
        <v>-1.1256190600913356E-3</v>
      </c>
      <c r="G1085" s="2">
        <v>10.65</v>
      </c>
      <c r="H1085" s="2">
        <f t="shared" ref="H1085" si="1110">(G1085-G1084)/G1084</f>
        <v>7.575757575757576E-2</v>
      </c>
      <c r="I1085" s="2">
        <v>2496.5</v>
      </c>
      <c r="J1085" s="2">
        <f t="shared" si="1058"/>
        <v>9.8231829829652922E-4</v>
      </c>
    </row>
    <row r="1086" spans="2:10" x14ac:dyDescent="0.3">
      <c r="B1086" s="29">
        <v>45176</v>
      </c>
      <c r="C1086" s="2">
        <v>2432</v>
      </c>
      <c r="D1086" s="2">
        <f t="shared" si="1056"/>
        <v>1.3587717983199912E-3</v>
      </c>
      <c r="E1086" s="2">
        <v>893.40002400000003</v>
      </c>
      <c r="F1086" s="2">
        <f t="shared" si="1056"/>
        <v>6.7613250368809994E-3</v>
      </c>
      <c r="G1086" s="2">
        <v>10.5</v>
      </c>
      <c r="H1086" s="2">
        <f t="shared" ref="H1086" si="1111">(G1086-G1085)/G1085</f>
        <v>-1.4084507042253554E-2</v>
      </c>
      <c r="I1086" s="2">
        <v>2509.5</v>
      </c>
      <c r="J1086" s="2">
        <f t="shared" si="1058"/>
        <v>5.2072902062888045E-3</v>
      </c>
    </row>
    <row r="1087" spans="2:10" x14ac:dyDescent="0.3">
      <c r="B1087" s="29">
        <v>45177</v>
      </c>
      <c r="C1087" s="2">
        <v>2448.1999510000001</v>
      </c>
      <c r="D1087" s="2">
        <f t="shared" si="1056"/>
        <v>6.6611640625000232E-3</v>
      </c>
      <c r="E1087" s="2">
        <v>894.20001200000002</v>
      </c>
      <c r="F1087" s="2">
        <f t="shared" si="1056"/>
        <v>8.954421071293645E-4</v>
      </c>
      <c r="G1087" s="2">
        <v>10.5</v>
      </c>
      <c r="H1087" s="2">
        <f t="shared" ref="H1087" si="1112">(G1087-G1086)/G1086</f>
        <v>0</v>
      </c>
      <c r="I1087" s="2">
        <v>2519.3000489999999</v>
      </c>
      <c r="J1087" s="2">
        <f t="shared" si="1058"/>
        <v>3.9051799163179694E-3</v>
      </c>
    </row>
    <row r="1088" spans="2:10" x14ac:dyDescent="0.3">
      <c r="B1088" s="29">
        <v>45180</v>
      </c>
      <c r="C1088" s="2">
        <v>2474.6000979999999</v>
      </c>
      <c r="D1088" s="2">
        <f t="shared" si="1056"/>
        <v>1.0783492986026872E-2</v>
      </c>
      <c r="E1088" s="2">
        <v>899.95001200000002</v>
      </c>
      <c r="F1088" s="2">
        <f t="shared" si="1056"/>
        <v>6.4303286992127666E-3</v>
      </c>
      <c r="G1088" s="2">
        <v>11.3</v>
      </c>
      <c r="H1088" s="2">
        <f t="shared" ref="H1088" si="1113">(G1088-G1087)/G1087</f>
        <v>7.6190476190476253E-2</v>
      </c>
      <c r="I1088" s="2">
        <v>2614.9499510000001</v>
      </c>
      <c r="J1088" s="2">
        <f t="shared" si="1058"/>
        <v>3.7966855928084853E-2</v>
      </c>
    </row>
    <row r="1089" spans="2:10" x14ac:dyDescent="0.3">
      <c r="B1089" s="29">
        <v>45181</v>
      </c>
      <c r="C1089" s="2">
        <v>2438.8500979999999</v>
      </c>
      <c r="D1089" s="2">
        <f t="shared" si="1056"/>
        <v>-1.4446778705332453E-2</v>
      </c>
      <c r="E1089" s="2">
        <v>858.09997599999997</v>
      </c>
      <c r="F1089" s="2">
        <f t="shared" si="1056"/>
        <v>-4.6502622859012799E-2</v>
      </c>
      <c r="G1089" s="2">
        <v>10.5</v>
      </c>
      <c r="H1089" s="2">
        <f t="shared" ref="H1089" si="1114">(G1089-G1088)/G1088</f>
        <v>-7.0796460176991205E-2</v>
      </c>
      <c r="I1089" s="2">
        <v>2535.6999510000001</v>
      </c>
      <c r="J1089" s="2">
        <f t="shared" si="1058"/>
        <v>-3.030650738446963E-2</v>
      </c>
    </row>
    <row r="1090" spans="2:10" x14ac:dyDescent="0.3">
      <c r="B1090" s="29">
        <v>45182</v>
      </c>
      <c r="C1090" s="2">
        <v>2451.0500489999999</v>
      </c>
      <c r="D1090" s="2">
        <f t="shared" si="1056"/>
        <v>5.0023373761285007E-3</v>
      </c>
      <c r="E1090" s="2">
        <v>865.90002400000003</v>
      </c>
      <c r="F1090" s="2">
        <f t="shared" si="1056"/>
        <v>9.0899058596408365E-3</v>
      </c>
      <c r="G1090" s="2">
        <v>11</v>
      </c>
      <c r="H1090" s="2">
        <f t="shared" ref="H1090" si="1115">(G1090-G1089)/G1089</f>
        <v>4.7619047619047616E-2</v>
      </c>
      <c r="I1090" s="2">
        <v>2518.8999020000001</v>
      </c>
      <c r="J1090" s="2">
        <f t="shared" si="1058"/>
        <v>-6.6254088908959969E-3</v>
      </c>
    </row>
    <row r="1091" spans="2:10" x14ac:dyDescent="0.3">
      <c r="B1091" s="29">
        <v>45183</v>
      </c>
      <c r="C1091" s="2">
        <v>2453.3000489999999</v>
      </c>
      <c r="D1091" s="2">
        <f t="shared" si="1056"/>
        <v>9.1797391118878782E-4</v>
      </c>
      <c r="E1091" s="2">
        <v>864.45001200000002</v>
      </c>
      <c r="F1091" s="2">
        <f t="shared" si="1056"/>
        <v>-1.674572075078283E-3</v>
      </c>
      <c r="G1091" s="2">
        <v>10.9</v>
      </c>
      <c r="H1091" s="2">
        <f t="shared" ref="H1091" si="1116">(G1091-G1090)/G1090</f>
        <v>-9.0909090909090592E-3</v>
      </c>
      <c r="I1091" s="2">
        <v>2519.8000489999999</v>
      </c>
      <c r="J1091" s="2">
        <f t="shared" si="1058"/>
        <v>3.5735719362453387E-4</v>
      </c>
    </row>
    <row r="1092" spans="2:10" x14ac:dyDescent="0.3">
      <c r="B1092" s="29">
        <v>45184</v>
      </c>
      <c r="C1092" s="2">
        <v>2457.8500979999999</v>
      </c>
      <c r="D1092" s="2">
        <f t="shared" si="1056"/>
        <v>1.8546647002492048E-3</v>
      </c>
      <c r="E1092" s="2">
        <v>857.45001200000002</v>
      </c>
      <c r="F1092" s="2">
        <f t="shared" si="1056"/>
        <v>-8.0976342215609808E-3</v>
      </c>
      <c r="G1092" s="2">
        <v>11.7</v>
      </c>
      <c r="H1092" s="2">
        <f t="shared" ref="H1092" si="1117">(G1092-G1091)/G1091</f>
        <v>7.339449541284393E-2</v>
      </c>
      <c r="I1092" s="2">
        <v>2540.0500489999999</v>
      </c>
      <c r="J1092" s="2">
        <f t="shared" si="1058"/>
        <v>8.0363519351610273E-3</v>
      </c>
    </row>
    <row r="1093" spans="2:10" x14ac:dyDescent="0.3">
      <c r="B1093" s="29">
        <v>45187</v>
      </c>
      <c r="C1093" s="2">
        <v>2436.4499510000001</v>
      </c>
      <c r="D1093" s="2">
        <f t="shared" si="1056"/>
        <v>-8.7068560517232305E-3</v>
      </c>
      <c r="E1093" s="2">
        <v>851.65002400000003</v>
      </c>
      <c r="F1093" s="2">
        <f t="shared" si="1056"/>
        <v>-6.7642287233415825E-3</v>
      </c>
      <c r="G1093" s="2">
        <v>10.9</v>
      </c>
      <c r="H1093" s="2">
        <f t="shared" ref="H1093" si="1118">(G1093-G1092)/G1092</f>
        <v>-6.8376068376068286E-2</v>
      </c>
      <c r="I1093" s="2">
        <v>2502.4499510000001</v>
      </c>
      <c r="J1093" s="2">
        <f t="shared" si="1058"/>
        <v>-1.4802896507808099E-2</v>
      </c>
    </row>
    <row r="1094" spans="2:10" x14ac:dyDescent="0.3">
      <c r="B1094" s="29">
        <v>45189</v>
      </c>
      <c r="C1094" s="2">
        <v>2382.1499020000001</v>
      </c>
      <c r="D1094" s="2">
        <f t="shared" si="1056"/>
        <v>-2.228654398491272E-2</v>
      </c>
      <c r="E1094" s="2">
        <v>843.15002400000003</v>
      </c>
      <c r="F1094" s="2">
        <f t="shared" si="1056"/>
        <v>-9.9806255626900559E-3</v>
      </c>
      <c r="G1094" s="2">
        <v>11</v>
      </c>
      <c r="H1094" s="2">
        <f t="shared" ref="H1094" si="1119">(G1094-G1093)/G1093</f>
        <v>9.1743119266054721E-3</v>
      </c>
      <c r="I1094" s="2">
        <v>2470.3000489999999</v>
      </c>
      <c r="J1094" s="2">
        <f t="shared" si="1058"/>
        <v>-1.2847370628592487E-2</v>
      </c>
    </row>
    <row r="1095" spans="2:10" x14ac:dyDescent="0.3">
      <c r="B1095" s="29">
        <v>45190</v>
      </c>
      <c r="C1095" s="2">
        <v>2364.8000489999999</v>
      </c>
      <c r="D1095" s="2">
        <f t="shared" si="1056"/>
        <v>-7.2832750724182455E-3</v>
      </c>
      <c r="E1095" s="2">
        <v>824.45001200000002</v>
      </c>
      <c r="F1095" s="2">
        <f t="shared" si="1056"/>
        <v>-2.2178748108533548E-2</v>
      </c>
      <c r="G1095" s="2">
        <v>10.85</v>
      </c>
      <c r="H1095" s="2">
        <f t="shared" ref="H1095" si="1120">(G1095-G1094)/G1094</f>
        <v>-1.3636363636363669E-2</v>
      </c>
      <c r="I1095" s="2">
        <v>2479.25</v>
      </c>
      <c r="J1095" s="2">
        <f t="shared" si="1058"/>
        <v>3.6230218283091068E-3</v>
      </c>
    </row>
    <row r="1096" spans="2:10" x14ac:dyDescent="0.3">
      <c r="B1096" s="29">
        <v>45191</v>
      </c>
      <c r="C1096" s="2">
        <v>2354.9499510000001</v>
      </c>
      <c r="D1096" s="2">
        <f t="shared" si="1056"/>
        <v>-4.1652984590241308E-3</v>
      </c>
      <c r="E1096" s="2">
        <v>826.5</v>
      </c>
      <c r="F1096" s="2">
        <f t="shared" si="1056"/>
        <v>2.4864915642696175E-3</v>
      </c>
      <c r="G1096" s="2">
        <v>11.3</v>
      </c>
      <c r="H1096" s="2">
        <f t="shared" ref="H1096" si="1121">(G1096-G1095)/G1095</f>
        <v>4.1474654377880282E-2</v>
      </c>
      <c r="I1096" s="2">
        <v>2464.8999020000001</v>
      </c>
      <c r="J1096" s="2">
        <f t="shared" si="1058"/>
        <v>-5.7880802662094947E-3</v>
      </c>
    </row>
    <row r="1097" spans="2:10" x14ac:dyDescent="0.3">
      <c r="B1097" s="29">
        <v>45194</v>
      </c>
      <c r="C1097" s="2">
        <v>2340.4499510000001</v>
      </c>
      <c r="D1097" s="2">
        <f t="shared" ref="D1097:F1160" si="1122">(C1097-C1096)/C1096</f>
        <v>-6.1572433816874774E-3</v>
      </c>
      <c r="E1097" s="2">
        <v>830.09997599999997</v>
      </c>
      <c r="F1097" s="2">
        <f t="shared" si="1122"/>
        <v>4.3556878402903447E-3</v>
      </c>
      <c r="G1097" s="2">
        <v>11.3</v>
      </c>
      <c r="H1097" s="2">
        <f t="shared" ref="H1097" si="1123">(G1097-G1096)/G1096</f>
        <v>0</v>
      </c>
      <c r="I1097" s="2">
        <v>2482.1000979999999</v>
      </c>
      <c r="J1097" s="2">
        <f t="shared" ref="J1097:J1160" si="1124">(I1097-I1096)/I1096</f>
        <v>6.9780505025959375E-3</v>
      </c>
    </row>
    <row r="1098" spans="2:10" x14ac:dyDescent="0.3">
      <c r="B1098" s="29">
        <v>45195</v>
      </c>
      <c r="C1098" s="2">
        <v>2342.5</v>
      </c>
      <c r="D1098" s="2">
        <f t="shared" si="1122"/>
        <v>8.7592088825656095E-4</v>
      </c>
      <c r="E1098" s="2">
        <v>839.09997599999997</v>
      </c>
      <c r="F1098" s="2">
        <f t="shared" si="1122"/>
        <v>1.084206753428457E-2</v>
      </c>
      <c r="G1098" s="2">
        <v>12.1</v>
      </c>
      <c r="H1098" s="2">
        <f t="shared" ref="H1098" si="1125">(G1098-G1097)/G1097</f>
        <v>7.0796460176991052E-2</v>
      </c>
      <c r="I1098" s="2">
        <v>2457.9499510000001</v>
      </c>
      <c r="J1098" s="2">
        <f t="shared" si="1124"/>
        <v>-9.7297232369714989E-3</v>
      </c>
    </row>
    <row r="1099" spans="2:10" x14ac:dyDescent="0.3">
      <c r="B1099" s="29">
        <v>45196</v>
      </c>
      <c r="C1099" s="2">
        <v>2368.8999020000001</v>
      </c>
      <c r="D1099" s="2">
        <f t="shared" si="1122"/>
        <v>1.1269968836712961E-2</v>
      </c>
      <c r="E1099" s="2">
        <v>856.04998799999998</v>
      </c>
      <c r="F1099" s="2">
        <f t="shared" si="1122"/>
        <v>2.0200229394357672E-2</v>
      </c>
      <c r="G1099" s="2">
        <v>12</v>
      </c>
      <c r="H1099" s="2">
        <f t="shared" ref="H1099" si="1126">(G1099-G1098)/G1098</f>
        <v>-8.2644628099173261E-3</v>
      </c>
      <c r="I1099" s="2">
        <v>2483.3000489999999</v>
      </c>
      <c r="J1099" s="2">
        <f t="shared" si="1124"/>
        <v>1.0313512685515169E-2</v>
      </c>
    </row>
    <row r="1100" spans="2:10" x14ac:dyDescent="0.3">
      <c r="B1100" s="29">
        <v>45197</v>
      </c>
      <c r="C1100" s="2">
        <v>2334.1000979999999</v>
      </c>
      <c r="D1100" s="2">
        <f t="shared" si="1122"/>
        <v>-1.4690280484464396E-2</v>
      </c>
      <c r="E1100" s="2">
        <v>857.90002400000003</v>
      </c>
      <c r="F1100" s="2">
        <f t="shared" si="1122"/>
        <v>2.1611308053660597E-3</v>
      </c>
      <c r="G1100" s="2">
        <v>11.65</v>
      </c>
      <c r="H1100" s="2">
        <f t="shared" ref="H1100" si="1127">(G1100-G1099)/G1099</f>
        <v>-2.9166666666666636E-2</v>
      </c>
      <c r="I1100" s="2">
        <v>2475.25</v>
      </c>
      <c r="J1100" s="2">
        <f t="shared" si="1124"/>
        <v>-3.2416739182369921E-3</v>
      </c>
    </row>
    <row r="1101" spans="2:10" x14ac:dyDescent="0.3">
      <c r="B1101" s="29">
        <v>45198</v>
      </c>
      <c r="C1101" s="2">
        <v>2345</v>
      </c>
      <c r="D1101" s="2">
        <f t="shared" si="1122"/>
        <v>4.6698519953535054E-3</v>
      </c>
      <c r="E1101" s="2">
        <v>875.34997599999997</v>
      </c>
      <c r="F1101" s="2">
        <f t="shared" si="1122"/>
        <v>2.0340309490421392E-2</v>
      </c>
      <c r="G1101" s="2">
        <v>11.65</v>
      </c>
      <c r="H1101" s="2">
        <f t="shared" ref="H1101" si="1128">(G1101-G1100)/G1100</f>
        <v>0</v>
      </c>
      <c r="I1101" s="2">
        <v>2413.8999020000001</v>
      </c>
      <c r="J1101" s="2">
        <f t="shared" si="1124"/>
        <v>-2.4785414806585148E-2</v>
      </c>
    </row>
    <row r="1102" spans="2:10" x14ac:dyDescent="0.3">
      <c r="B1102" s="29">
        <v>45202</v>
      </c>
      <c r="C1102" s="2">
        <v>2318.1499020000001</v>
      </c>
      <c r="D1102" s="2">
        <f t="shared" si="1122"/>
        <v>-1.1449935181236626E-2</v>
      </c>
      <c r="E1102" s="2">
        <v>892.90002400000003</v>
      </c>
      <c r="F1102" s="2">
        <f t="shared" si="1122"/>
        <v>2.0049178592769005E-2</v>
      </c>
      <c r="G1102" s="2">
        <v>12</v>
      </c>
      <c r="H1102" s="2">
        <f t="shared" ref="H1102" si="1129">(G1102-G1101)/G1101</f>
        <v>3.0042918454935591E-2</v>
      </c>
      <c r="I1102" s="2">
        <v>2387.25</v>
      </c>
      <c r="J1102" s="2">
        <f t="shared" si="1124"/>
        <v>-1.1040185211457915E-2</v>
      </c>
    </row>
    <row r="1103" spans="2:10" x14ac:dyDescent="0.3">
      <c r="B1103" s="29">
        <v>45203</v>
      </c>
      <c r="C1103" s="2">
        <v>2314.1499020000001</v>
      </c>
      <c r="D1103" s="2">
        <f t="shared" si="1122"/>
        <v>-1.7255139525485267E-3</v>
      </c>
      <c r="E1103" s="2">
        <v>889.45001200000002</v>
      </c>
      <c r="F1103" s="2">
        <f t="shared" si="1122"/>
        <v>-3.8638278724024483E-3</v>
      </c>
      <c r="G1103" s="2">
        <v>11.45</v>
      </c>
      <c r="H1103" s="2">
        <f t="shared" ref="H1103" si="1130">(G1103-G1102)/G1102</f>
        <v>-4.5833333333333393E-2</v>
      </c>
      <c r="I1103" s="2">
        <v>2464.9499510000001</v>
      </c>
      <c r="J1103" s="2">
        <f t="shared" si="1124"/>
        <v>3.2547890250288009E-2</v>
      </c>
    </row>
    <row r="1104" spans="2:10" x14ac:dyDescent="0.3">
      <c r="B1104" s="29">
        <v>45204</v>
      </c>
      <c r="C1104" s="2">
        <v>2314.1000979999999</v>
      </c>
      <c r="D1104" s="2">
        <f t="shared" si="1122"/>
        <v>-2.152150988887063E-5</v>
      </c>
      <c r="E1104" s="2">
        <v>888.45001200000002</v>
      </c>
      <c r="F1104" s="2">
        <f t="shared" si="1122"/>
        <v>-1.1242902765849869E-3</v>
      </c>
      <c r="G1104" s="2">
        <v>11.2</v>
      </c>
      <c r="H1104" s="2">
        <f t="shared" ref="H1104" si="1131">(G1104-G1103)/G1103</f>
        <v>-2.1834061135371181E-2</v>
      </c>
      <c r="I1104" s="2">
        <v>2466.3500979999999</v>
      </c>
      <c r="J1104" s="2">
        <f t="shared" si="1124"/>
        <v>5.6802248639239549E-4</v>
      </c>
    </row>
    <row r="1105" spans="2:10" x14ac:dyDescent="0.3">
      <c r="B1105" s="29">
        <v>45205</v>
      </c>
      <c r="C1105" s="2">
        <v>2318</v>
      </c>
      <c r="D1105" s="2">
        <f t="shared" si="1122"/>
        <v>1.6852780065005257E-3</v>
      </c>
      <c r="E1105" s="2">
        <v>896.34997599999997</v>
      </c>
      <c r="F1105" s="2">
        <f t="shared" si="1122"/>
        <v>8.8918497307645429E-3</v>
      </c>
      <c r="G1105" s="2">
        <v>10.95</v>
      </c>
      <c r="H1105" s="2">
        <f t="shared" ref="H1105" si="1132">(G1105-G1104)/G1104</f>
        <v>-2.2321428571428572E-2</v>
      </c>
      <c r="I1105" s="2">
        <v>2478.1000979999999</v>
      </c>
      <c r="J1105" s="2">
        <f t="shared" si="1124"/>
        <v>4.7641249348696485E-3</v>
      </c>
    </row>
    <row r="1106" spans="2:10" x14ac:dyDescent="0.3">
      <c r="B1106" s="29">
        <v>45208</v>
      </c>
      <c r="C1106" s="2">
        <v>2298.25</v>
      </c>
      <c r="D1106" s="2">
        <f t="shared" si="1122"/>
        <v>-8.5202761000862815E-3</v>
      </c>
      <c r="E1106" s="2">
        <v>868.84997599999997</v>
      </c>
      <c r="F1106" s="2">
        <f t="shared" si="1122"/>
        <v>-3.0679980740022914E-2</v>
      </c>
      <c r="G1106" s="2">
        <v>10.9</v>
      </c>
      <c r="H1106" s="2">
        <f t="shared" ref="H1106" si="1133">(G1106-G1105)/G1105</f>
        <v>-4.5662100456620031E-3</v>
      </c>
      <c r="I1106" s="2">
        <v>2442.6000979999999</v>
      </c>
      <c r="J1106" s="2">
        <f t="shared" si="1124"/>
        <v>-1.4325490737299508E-2</v>
      </c>
    </row>
    <row r="1107" spans="2:10" x14ac:dyDescent="0.3">
      <c r="B1107" s="29">
        <v>45209</v>
      </c>
      <c r="C1107" s="2">
        <v>2308.3999020000001</v>
      </c>
      <c r="D1107" s="2">
        <f t="shared" si="1122"/>
        <v>4.416361144349009E-3</v>
      </c>
      <c r="E1107" s="2">
        <v>878.84997599999997</v>
      </c>
      <c r="F1107" s="2">
        <f t="shared" si="1122"/>
        <v>1.1509466854148822E-2</v>
      </c>
      <c r="G1107" s="2">
        <v>11.05</v>
      </c>
      <c r="H1107" s="2">
        <f t="shared" ref="H1107" si="1134">(G1107-G1106)/G1106</f>
        <v>1.3761467889908289E-2</v>
      </c>
      <c r="I1107" s="2">
        <v>2498.3000489999999</v>
      </c>
      <c r="J1107" s="2">
        <f t="shared" si="1124"/>
        <v>2.2803548990932718E-2</v>
      </c>
    </row>
    <row r="1108" spans="2:10" x14ac:dyDescent="0.3">
      <c r="B1108" s="29">
        <v>45210</v>
      </c>
      <c r="C1108" s="2">
        <v>2345.0500489999999</v>
      </c>
      <c r="D1108" s="2">
        <f t="shared" si="1122"/>
        <v>1.5876862136515475E-2</v>
      </c>
      <c r="E1108" s="2">
        <v>880.5</v>
      </c>
      <c r="F1108" s="2">
        <f t="shared" si="1122"/>
        <v>1.8774808500421811E-3</v>
      </c>
      <c r="G1108" s="2">
        <v>11.85</v>
      </c>
      <c r="H1108" s="2">
        <f t="shared" ref="H1108" si="1135">(G1108-G1107)/G1107</f>
        <v>7.2398190045248764E-2</v>
      </c>
      <c r="I1108" s="2">
        <v>2488.6000979999999</v>
      </c>
      <c r="J1108" s="2">
        <f t="shared" si="1124"/>
        <v>-3.8826205058446347E-3</v>
      </c>
    </row>
    <row r="1109" spans="2:10" x14ac:dyDescent="0.3">
      <c r="B1109" s="29">
        <v>45211</v>
      </c>
      <c r="C1109" s="2">
        <v>2349.3999020000001</v>
      </c>
      <c r="D1109" s="2">
        <f t="shared" si="1122"/>
        <v>1.854908385369035E-3</v>
      </c>
      <c r="E1109" s="2">
        <v>884.54998799999998</v>
      </c>
      <c r="F1109" s="2">
        <f t="shared" si="1122"/>
        <v>4.599645655877325E-3</v>
      </c>
      <c r="G1109" s="2">
        <v>11.9</v>
      </c>
      <c r="H1109" s="2">
        <f t="shared" ref="H1109" si="1136">(G1109-G1108)/G1108</f>
        <v>4.2194092827004823E-3</v>
      </c>
      <c r="I1109" s="2">
        <v>2506.3500979999999</v>
      </c>
      <c r="J1109" s="2">
        <f t="shared" si="1124"/>
        <v>7.1325240299817752E-3</v>
      </c>
    </row>
    <row r="1110" spans="2:10" x14ac:dyDescent="0.3">
      <c r="B1110" s="29">
        <v>45212</v>
      </c>
      <c r="C1110" s="2">
        <v>2349.3000489999999</v>
      </c>
      <c r="D1110" s="2">
        <f t="shared" si="1122"/>
        <v>-4.2501491514987943E-5</v>
      </c>
      <c r="E1110" s="2">
        <v>871.15002400000003</v>
      </c>
      <c r="F1110" s="2">
        <f t="shared" si="1122"/>
        <v>-1.5148905298498466E-2</v>
      </c>
      <c r="G1110" s="2">
        <v>12</v>
      </c>
      <c r="H1110" s="2">
        <f t="shared" ref="H1110" si="1137">(G1110-G1109)/G1109</f>
        <v>8.4033613445377853E-3</v>
      </c>
      <c r="I1110" s="2">
        <v>2454.5500489999999</v>
      </c>
      <c r="J1110" s="2">
        <f t="shared" si="1124"/>
        <v>-2.0667523280700088E-2</v>
      </c>
    </row>
    <row r="1111" spans="2:10" x14ac:dyDescent="0.3">
      <c r="B1111" s="29">
        <v>45215</v>
      </c>
      <c r="C1111" s="2">
        <v>2344.0500489999999</v>
      </c>
      <c r="D1111" s="2">
        <f t="shared" si="1122"/>
        <v>-2.2347081643465288E-3</v>
      </c>
      <c r="E1111" s="2">
        <v>869.54998799999998</v>
      </c>
      <c r="F1111" s="2">
        <f t="shared" si="1122"/>
        <v>-1.8366939745387018E-3</v>
      </c>
      <c r="G1111" s="2">
        <v>11.8</v>
      </c>
      <c r="H1111" s="2">
        <f t="shared" ref="H1111" si="1138">(G1111-G1110)/G1110</f>
        <v>-1.6666666666666607E-2</v>
      </c>
      <c r="I1111" s="2">
        <v>2429.3500979999999</v>
      </c>
      <c r="J1111" s="2">
        <f t="shared" si="1124"/>
        <v>-1.0266627486478299E-2</v>
      </c>
    </row>
    <row r="1112" spans="2:10" x14ac:dyDescent="0.3">
      <c r="B1112" s="29">
        <v>45216</v>
      </c>
      <c r="C1112" s="2">
        <v>2355.25</v>
      </c>
      <c r="D1112" s="2">
        <f t="shared" si="1122"/>
        <v>4.7780340717460748E-3</v>
      </c>
      <c r="E1112" s="2">
        <v>876.34997599999997</v>
      </c>
      <c r="F1112" s="2">
        <f t="shared" si="1122"/>
        <v>7.8201231600729844E-3</v>
      </c>
      <c r="G1112" s="2">
        <v>11.9</v>
      </c>
      <c r="H1112" s="2">
        <f t="shared" ref="H1112" si="1139">(G1112-G1111)/G1111</f>
        <v>8.4745762711864094E-3</v>
      </c>
      <c r="I1112" s="2">
        <v>2428.3999020000001</v>
      </c>
      <c r="J1112" s="2">
        <f t="shared" si="1124"/>
        <v>-3.9113176844376676E-4</v>
      </c>
    </row>
    <row r="1113" spans="2:10" x14ac:dyDescent="0.3">
      <c r="B1113" s="29">
        <v>45217</v>
      </c>
      <c r="C1113" s="2">
        <v>2324</v>
      </c>
      <c r="D1113" s="2">
        <f t="shared" si="1122"/>
        <v>-1.3268230548774015E-2</v>
      </c>
      <c r="E1113" s="2">
        <v>878.54998799999998</v>
      </c>
      <c r="F1113" s="2">
        <f t="shared" si="1122"/>
        <v>2.5104262683291446E-3</v>
      </c>
      <c r="G1113" s="2">
        <v>11.7</v>
      </c>
      <c r="H1113" s="2">
        <f t="shared" ref="H1113" si="1140">(G1113-G1112)/G1112</f>
        <v>-1.680672268907572E-2</v>
      </c>
      <c r="I1113" s="2">
        <v>2406.3500979999999</v>
      </c>
      <c r="J1113" s="2">
        <f t="shared" si="1124"/>
        <v>-9.079972364452937E-3</v>
      </c>
    </row>
    <row r="1114" spans="2:10" x14ac:dyDescent="0.3">
      <c r="B1114" s="29">
        <v>45218</v>
      </c>
      <c r="C1114" s="2">
        <v>2306.1499020000001</v>
      </c>
      <c r="D1114" s="2">
        <f t="shared" si="1122"/>
        <v>-7.6807650602409164E-3</v>
      </c>
      <c r="E1114" s="2">
        <v>889.5</v>
      </c>
      <c r="F1114" s="2">
        <f t="shared" si="1122"/>
        <v>1.2463732456393836E-2</v>
      </c>
      <c r="G1114" s="2">
        <v>12</v>
      </c>
      <c r="H1114" s="2">
        <f t="shared" ref="H1114" si="1141">(G1114-G1113)/G1113</f>
        <v>2.5641025641025703E-2</v>
      </c>
      <c r="I1114" s="2">
        <v>2402.1999510000001</v>
      </c>
      <c r="J1114" s="2">
        <f t="shared" si="1124"/>
        <v>-1.7246646709675217E-3</v>
      </c>
    </row>
    <row r="1115" spans="2:10" x14ac:dyDescent="0.3">
      <c r="B1115" s="29">
        <v>45219</v>
      </c>
      <c r="C1115" s="2">
        <v>2299.1000979999999</v>
      </c>
      <c r="D1115" s="2">
        <f t="shared" si="1122"/>
        <v>-3.0569582635917576E-3</v>
      </c>
      <c r="E1115" s="2">
        <v>885.15002400000003</v>
      </c>
      <c r="F1115" s="2">
        <f t="shared" si="1122"/>
        <v>-4.8903608768970991E-3</v>
      </c>
      <c r="G1115" s="2">
        <v>11.75</v>
      </c>
      <c r="H1115" s="2">
        <f t="shared" ref="H1115" si="1142">(G1115-G1114)/G1114</f>
        <v>-2.0833333333333332E-2</v>
      </c>
      <c r="I1115" s="2">
        <v>2393.75</v>
      </c>
      <c r="J1115" s="2">
        <f t="shared" si="1124"/>
        <v>-3.5175885323294868E-3</v>
      </c>
    </row>
    <row r="1116" spans="2:10" x14ac:dyDescent="0.3">
      <c r="B1116" s="29">
        <v>45222</v>
      </c>
      <c r="C1116" s="2">
        <v>2263.1999510000001</v>
      </c>
      <c r="D1116" s="2">
        <f t="shared" si="1122"/>
        <v>-1.5614869066044394E-2</v>
      </c>
      <c r="E1116" s="2">
        <v>827.95001200000002</v>
      </c>
      <c r="F1116" s="2">
        <f t="shared" si="1122"/>
        <v>-6.4621827316360111E-2</v>
      </c>
      <c r="G1116" s="2">
        <v>10.95</v>
      </c>
      <c r="H1116" s="2">
        <f t="shared" ref="H1116" si="1143">(G1116-G1115)/G1115</f>
        <v>-6.808510638297878E-2</v>
      </c>
      <c r="I1116" s="2">
        <v>2308.6499020000001</v>
      </c>
      <c r="J1116" s="2">
        <f t="shared" si="1124"/>
        <v>-3.5550954778067842E-2</v>
      </c>
    </row>
    <row r="1117" spans="2:10" x14ac:dyDescent="0.3">
      <c r="B1117" s="29">
        <v>45224</v>
      </c>
      <c r="C1117" s="2">
        <v>2257.9499510000001</v>
      </c>
      <c r="D1117" s="2">
        <f t="shared" si="1122"/>
        <v>-2.3197243344231584E-3</v>
      </c>
      <c r="E1117" s="2">
        <v>845.5</v>
      </c>
      <c r="F1117" s="2">
        <f t="shared" si="1122"/>
        <v>2.1196917381045927E-2</v>
      </c>
      <c r="G1117" s="2">
        <v>10.85</v>
      </c>
      <c r="H1117" s="2">
        <f t="shared" ref="H1117" si="1144">(G1117-G1116)/G1116</f>
        <v>-9.1324200913241692E-3</v>
      </c>
      <c r="I1117" s="2">
        <v>2257</v>
      </c>
      <c r="J1117" s="2">
        <f t="shared" si="1124"/>
        <v>-2.237234062871786E-2</v>
      </c>
    </row>
    <row r="1118" spans="2:10" x14ac:dyDescent="0.3">
      <c r="B1118" s="29">
        <v>45225</v>
      </c>
      <c r="C1118" s="2">
        <v>2226.5</v>
      </c>
      <c r="D1118" s="2">
        <f t="shared" si="1122"/>
        <v>-1.3928542121171247E-2</v>
      </c>
      <c r="E1118" s="2">
        <v>855.65002400000003</v>
      </c>
      <c r="F1118" s="2">
        <f t="shared" si="1122"/>
        <v>1.2004759314015411E-2</v>
      </c>
      <c r="G1118" s="2">
        <v>10.75</v>
      </c>
      <c r="H1118" s="2">
        <f t="shared" ref="H1118" si="1145">(G1118-G1117)/G1117</f>
        <v>-9.2165898617511191E-3</v>
      </c>
      <c r="I1118" s="2">
        <v>2203.1999510000001</v>
      </c>
      <c r="J1118" s="2">
        <f t="shared" si="1124"/>
        <v>-2.3836973416038965E-2</v>
      </c>
    </row>
    <row r="1119" spans="2:10" x14ac:dyDescent="0.3">
      <c r="B1119" s="29">
        <v>45226</v>
      </c>
      <c r="C1119" s="2">
        <v>2265.8000489999999</v>
      </c>
      <c r="D1119" s="2">
        <f t="shared" si="1122"/>
        <v>1.7651043790702873E-2</v>
      </c>
      <c r="E1119" s="2">
        <v>856.65002400000003</v>
      </c>
      <c r="F1119" s="2">
        <f t="shared" si="1122"/>
        <v>1.1687021234747256E-3</v>
      </c>
      <c r="G1119" s="2">
        <v>10.9</v>
      </c>
      <c r="H1119" s="2">
        <f t="shared" ref="H1119" si="1146">(G1119-G1118)/G1118</f>
        <v>1.3953488372093056E-2</v>
      </c>
      <c r="I1119" s="2">
        <v>2261.6999510000001</v>
      </c>
      <c r="J1119" s="2">
        <f t="shared" si="1124"/>
        <v>2.655228817223226E-2</v>
      </c>
    </row>
    <row r="1120" spans="2:10" x14ac:dyDescent="0.3">
      <c r="B1120" s="29">
        <v>45229</v>
      </c>
      <c r="C1120" s="2">
        <v>2312.5</v>
      </c>
      <c r="D1120" s="2">
        <f t="shared" si="1122"/>
        <v>2.0610799713156887E-2</v>
      </c>
      <c r="E1120" s="2">
        <v>864.5</v>
      </c>
      <c r="F1120" s="2">
        <f t="shared" si="1122"/>
        <v>9.1635741318790518E-3</v>
      </c>
      <c r="G1120" s="2">
        <v>11.65</v>
      </c>
      <c r="H1120" s="2">
        <f t="shared" ref="H1120" si="1147">(G1120-G1119)/G1119</f>
        <v>6.8807339449541288E-2</v>
      </c>
      <c r="I1120" s="2">
        <v>2299.1000979999999</v>
      </c>
      <c r="J1120" s="2">
        <f t="shared" si="1124"/>
        <v>1.6536299160047084E-2</v>
      </c>
    </row>
    <row r="1121" spans="2:10" x14ac:dyDescent="0.3">
      <c r="B1121" s="29">
        <v>45230</v>
      </c>
      <c r="C1121" s="2">
        <v>2287.8999020000001</v>
      </c>
      <c r="D1121" s="2">
        <f t="shared" si="1122"/>
        <v>-1.0637880216216169E-2</v>
      </c>
      <c r="E1121" s="2">
        <v>857.04998799999998</v>
      </c>
      <c r="F1121" s="2">
        <f t="shared" si="1122"/>
        <v>-8.6177119722383056E-3</v>
      </c>
      <c r="G1121" s="2">
        <v>11.85</v>
      </c>
      <c r="H1121" s="2">
        <f t="shared" ref="H1121" si="1148">(G1121-G1120)/G1120</f>
        <v>1.7167381974248865E-2</v>
      </c>
      <c r="I1121" s="2">
        <v>2294.6499020000001</v>
      </c>
      <c r="J1121" s="2">
        <f t="shared" si="1124"/>
        <v>-1.9356251621541092E-3</v>
      </c>
    </row>
    <row r="1122" spans="2:10" x14ac:dyDescent="0.3">
      <c r="B1122" s="29">
        <v>45231</v>
      </c>
      <c r="C1122" s="2">
        <v>2297.3999020000001</v>
      </c>
      <c r="D1122" s="2">
        <f t="shared" si="1122"/>
        <v>4.1522795606990671E-3</v>
      </c>
      <c r="E1122" s="2">
        <v>847.09997599999997</v>
      </c>
      <c r="F1122" s="2">
        <f t="shared" si="1122"/>
        <v>-1.160960520309816E-2</v>
      </c>
      <c r="G1122" s="2">
        <v>12.8</v>
      </c>
      <c r="H1122" s="2">
        <f t="shared" ref="H1122" si="1149">(G1122-G1121)/G1121</f>
        <v>8.0168776371308106E-2</v>
      </c>
      <c r="I1122" s="2">
        <v>2217.3000489999999</v>
      </c>
      <c r="J1122" s="2">
        <f t="shared" si="1124"/>
        <v>-3.3708781863665827E-2</v>
      </c>
    </row>
    <row r="1123" spans="2:10" x14ac:dyDescent="0.3">
      <c r="B1123" s="29">
        <v>45232</v>
      </c>
      <c r="C1123" s="2">
        <v>2320.1999510000001</v>
      </c>
      <c r="D1123" s="2">
        <f t="shared" si="1122"/>
        <v>9.9242839612517508E-3</v>
      </c>
      <c r="E1123" s="2">
        <v>843.45001200000002</v>
      </c>
      <c r="F1123" s="2">
        <f t="shared" si="1122"/>
        <v>-4.3087759454734711E-3</v>
      </c>
      <c r="G1123" s="2">
        <v>13.75</v>
      </c>
      <c r="H1123" s="2">
        <f t="shared" ref="H1123" si="1150">(G1123-G1122)/G1122</f>
        <v>7.4218749999999944E-2</v>
      </c>
      <c r="I1123" s="2">
        <v>2215.3000489999999</v>
      </c>
      <c r="J1123" s="2">
        <f t="shared" si="1124"/>
        <v>-9.0199790547156576E-4</v>
      </c>
    </row>
    <row r="1124" spans="2:10" x14ac:dyDescent="0.3">
      <c r="B1124" s="29">
        <v>45233</v>
      </c>
      <c r="C1124" s="2">
        <v>2319.6999510000001</v>
      </c>
      <c r="D1124" s="2">
        <f t="shared" si="1122"/>
        <v>-2.1549866845937192E-4</v>
      </c>
      <c r="E1124" s="2">
        <v>844.34997599999997</v>
      </c>
      <c r="F1124" s="2">
        <f t="shared" si="1122"/>
        <v>1.0670033637985821E-3</v>
      </c>
      <c r="G1124" s="2">
        <v>13.75</v>
      </c>
      <c r="H1124" s="2">
        <f t="shared" ref="H1124" si="1151">(G1124-G1123)/G1123</f>
        <v>0</v>
      </c>
      <c r="I1124" s="2">
        <v>2229.8500979999999</v>
      </c>
      <c r="J1124" s="2">
        <f t="shared" si="1124"/>
        <v>6.5679811665096677E-3</v>
      </c>
    </row>
    <row r="1125" spans="2:10" x14ac:dyDescent="0.3">
      <c r="B1125" s="29">
        <v>45236</v>
      </c>
      <c r="C1125" s="2">
        <v>2339</v>
      </c>
      <c r="D1125" s="2">
        <f t="shared" si="1122"/>
        <v>8.3200626838311059E-3</v>
      </c>
      <c r="E1125" s="2">
        <v>848.5</v>
      </c>
      <c r="F1125" s="2">
        <f t="shared" si="1122"/>
        <v>4.9150519547122374E-3</v>
      </c>
      <c r="G1125" s="2">
        <v>13.55</v>
      </c>
      <c r="H1125" s="2">
        <f t="shared" ref="H1125" si="1152">(G1125-G1124)/G1124</f>
        <v>-1.4545454545454493E-2</v>
      </c>
      <c r="I1125" s="2">
        <v>2246</v>
      </c>
      <c r="J1125" s="2">
        <f t="shared" si="1124"/>
        <v>7.2425953719872484E-3</v>
      </c>
    </row>
    <row r="1126" spans="2:10" x14ac:dyDescent="0.3">
      <c r="B1126" s="29">
        <v>45237</v>
      </c>
      <c r="C1126" s="2">
        <v>2323.8000489999999</v>
      </c>
      <c r="D1126" s="2">
        <f t="shared" si="1122"/>
        <v>-6.4984826849081041E-3</v>
      </c>
      <c r="E1126" s="2">
        <v>848.65002400000003</v>
      </c>
      <c r="F1126" s="2">
        <f t="shared" si="1122"/>
        <v>1.7681084266355965E-4</v>
      </c>
      <c r="G1126" s="2">
        <v>13.85</v>
      </c>
      <c r="H1126" s="2">
        <f t="shared" ref="H1126" si="1153">(G1126-G1125)/G1125</f>
        <v>2.2140221402213941E-2</v>
      </c>
      <c r="I1126" s="2">
        <v>2233.3500979999999</v>
      </c>
      <c r="J1126" s="2">
        <f t="shared" si="1124"/>
        <v>-5.632191451469328E-3</v>
      </c>
    </row>
    <row r="1127" spans="2:10" x14ac:dyDescent="0.3">
      <c r="B1127" s="29">
        <v>45238</v>
      </c>
      <c r="C1127" s="2">
        <v>2335.8999020000001</v>
      </c>
      <c r="D1127" s="2">
        <f t="shared" si="1122"/>
        <v>5.2069251849818539E-3</v>
      </c>
      <c r="E1127" s="2">
        <v>847.84997599999997</v>
      </c>
      <c r="F1127" s="2">
        <f t="shared" si="1122"/>
        <v>-9.4273019192191848E-4</v>
      </c>
      <c r="G1127" s="2">
        <v>13.65</v>
      </c>
      <c r="H1127" s="2">
        <f t="shared" ref="H1127" si="1154">(G1127-G1126)/G1126</f>
        <v>-1.4440433212996338E-2</v>
      </c>
      <c r="I1127" s="2">
        <v>2259.9499510000001</v>
      </c>
      <c r="J1127" s="2">
        <f t="shared" si="1124"/>
        <v>1.1910292534887724E-2</v>
      </c>
    </row>
    <row r="1128" spans="2:10" x14ac:dyDescent="0.3">
      <c r="B1128" s="29">
        <v>45239</v>
      </c>
      <c r="C1128" s="2">
        <v>2310.5500489999999</v>
      </c>
      <c r="D1128" s="2">
        <f t="shared" si="1122"/>
        <v>-1.0852285655860336E-2</v>
      </c>
      <c r="E1128" s="2">
        <v>841.34997599999997</v>
      </c>
      <c r="F1128" s="2">
        <f t="shared" si="1122"/>
        <v>-7.6664506504627184E-3</v>
      </c>
      <c r="G1128" s="2">
        <v>13.9</v>
      </c>
      <c r="H1128" s="2">
        <f t="shared" ref="H1128" si="1155">(G1128-G1127)/G1127</f>
        <v>1.8315018315018316E-2</v>
      </c>
      <c r="I1128" s="2">
        <v>2214.6499020000001</v>
      </c>
      <c r="J1128" s="2">
        <f t="shared" si="1124"/>
        <v>-2.0044713370734265E-2</v>
      </c>
    </row>
    <row r="1129" spans="2:10" x14ac:dyDescent="0.3">
      <c r="B1129" s="29">
        <v>45240</v>
      </c>
      <c r="C1129" s="2">
        <v>2314.8999020000001</v>
      </c>
      <c r="D1129" s="2">
        <f t="shared" si="1122"/>
        <v>1.8826049675412882E-3</v>
      </c>
      <c r="E1129" s="2">
        <v>843.45001200000002</v>
      </c>
      <c r="F1129" s="2">
        <f t="shared" si="1122"/>
        <v>2.4960314493430802E-3</v>
      </c>
      <c r="G1129" s="2">
        <v>13.7</v>
      </c>
      <c r="H1129" s="2">
        <f t="shared" ref="H1129" si="1156">(G1129-G1128)/G1128</f>
        <v>-1.4388489208633171E-2</v>
      </c>
      <c r="I1129" s="2">
        <v>2205.1000979999999</v>
      </c>
      <c r="J1129" s="2">
        <f t="shared" si="1124"/>
        <v>-4.3121054896198318E-3</v>
      </c>
    </row>
    <row r="1130" spans="2:10" x14ac:dyDescent="0.3">
      <c r="B1130" s="29">
        <v>45243</v>
      </c>
      <c r="C1130" s="2">
        <v>2314.6000979999999</v>
      </c>
      <c r="D1130" s="2">
        <f t="shared" si="1122"/>
        <v>-1.295105674941715E-4</v>
      </c>
      <c r="E1130" s="2">
        <v>840.54998799999998</v>
      </c>
      <c r="F1130" s="2">
        <f t="shared" si="1122"/>
        <v>-3.4382879349582965E-3</v>
      </c>
      <c r="G1130" s="2">
        <v>13.95</v>
      </c>
      <c r="H1130" s="2">
        <f t="shared" ref="H1130" si="1157">(G1130-G1129)/G1129</f>
        <v>1.8248175182481754E-2</v>
      </c>
      <c r="I1130" s="2">
        <v>2213.6499020000001</v>
      </c>
      <c r="J1130" s="2">
        <f t="shared" si="1124"/>
        <v>3.8772861185552504E-3</v>
      </c>
    </row>
    <row r="1131" spans="2:10" x14ac:dyDescent="0.3">
      <c r="B1131" s="29">
        <v>45245</v>
      </c>
      <c r="C1131" s="2">
        <v>2356.4499510000001</v>
      </c>
      <c r="D1131" s="2">
        <f t="shared" si="1122"/>
        <v>1.8080813630035615E-2</v>
      </c>
      <c r="E1131" s="2">
        <v>841.29998799999998</v>
      </c>
      <c r="F1131" s="2">
        <f t="shared" si="1122"/>
        <v>8.9227292928115544E-4</v>
      </c>
      <c r="G1131" s="2">
        <v>14.05</v>
      </c>
      <c r="H1131" s="2">
        <f t="shared" ref="H1131" si="1158">(G1131-G1130)/G1130</f>
        <v>7.1684587813621095E-3</v>
      </c>
      <c r="I1131" s="2">
        <v>2225.3999020000001</v>
      </c>
      <c r="J1131" s="2">
        <f t="shared" si="1124"/>
        <v>5.3079757505394365E-3</v>
      </c>
    </row>
    <row r="1132" spans="2:10" x14ac:dyDescent="0.3">
      <c r="B1132" s="29">
        <v>45246</v>
      </c>
      <c r="C1132" s="2">
        <v>2360.6999510000001</v>
      </c>
      <c r="D1132" s="2">
        <f t="shared" si="1122"/>
        <v>1.8035604779963348E-3</v>
      </c>
      <c r="E1132" s="2">
        <v>836.90002400000003</v>
      </c>
      <c r="F1132" s="2">
        <f t="shared" si="1122"/>
        <v>-5.2299584723160064E-3</v>
      </c>
      <c r="G1132" s="2">
        <v>14.4</v>
      </c>
      <c r="H1132" s="2">
        <f t="shared" ref="H1132" si="1159">(G1132-G1131)/G1131</f>
        <v>2.4911032028469723E-2</v>
      </c>
      <c r="I1132" s="2">
        <v>2205.8999020000001</v>
      </c>
      <c r="J1132" s="2">
        <f t="shared" si="1124"/>
        <v>-8.7624700542473545E-3</v>
      </c>
    </row>
    <row r="1133" spans="2:10" x14ac:dyDescent="0.3">
      <c r="B1133" s="29">
        <v>45247</v>
      </c>
      <c r="C1133" s="2">
        <v>2355.5500489999999</v>
      </c>
      <c r="D1133" s="2">
        <f t="shared" si="1122"/>
        <v>-2.1815148502115213E-3</v>
      </c>
      <c r="E1133" s="2">
        <v>833.59997599999997</v>
      </c>
      <c r="F1133" s="2">
        <f t="shared" si="1122"/>
        <v>-3.943180673155364E-3</v>
      </c>
      <c r="G1133" s="2">
        <v>14.55</v>
      </c>
      <c r="H1133" s="2">
        <f t="shared" ref="H1133" si="1160">(G1133-G1132)/G1132</f>
        <v>1.041666666666669E-2</v>
      </c>
      <c r="I1133" s="2">
        <v>2208.8000489999999</v>
      </c>
      <c r="J1133" s="2">
        <f t="shared" si="1124"/>
        <v>1.3147228472925666E-3</v>
      </c>
    </row>
    <row r="1134" spans="2:10" x14ac:dyDescent="0.3">
      <c r="B1134" s="29">
        <v>45250</v>
      </c>
      <c r="C1134" s="2">
        <v>2349.3500979999999</v>
      </c>
      <c r="D1134" s="2">
        <f t="shared" si="1122"/>
        <v>-2.6320608227501326E-3</v>
      </c>
      <c r="E1134" s="2">
        <v>827.70001200000002</v>
      </c>
      <c r="F1134" s="2">
        <f t="shared" si="1122"/>
        <v>-7.0776921423519271E-3</v>
      </c>
      <c r="G1134" s="2">
        <v>14.15</v>
      </c>
      <c r="H1134" s="2">
        <f t="shared" ref="H1134" si="1161">(G1134-G1133)/G1133</f>
        <v>-2.7491408934707928E-2</v>
      </c>
      <c r="I1134" s="2">
        <v>2149.8500979999999</v>
      </c>
      <c r="J1134" s="2">
        <f t="shared" si="1124"/>
        <v>-2.6688676970416009E-2</v>
      </c>
    </row>
    <row r="1135" spans="2:10" x14ac:dyDescent="0.3">
      <c r="B1135" s="29">
        <v>45251</v>
      </c>
      <c r="C1135" s="2">
        <v>2378.8999020000001</v>
      </c>
      <c r="D1135" s="2">
        <f t="shared" si="1122"/>
        <v>1.2577863139749137E-2</v>
      </c>
      <c r="E1135" s="2">
        <v>824.29998799999998</v>
      </c>
      <c r="F1135" s="2">
        <f t="shared" si="1122"/>
        <v>-4.1077974516207094E-3</v>
      </c>
      <c r="G1135" s="2">
        <v>13.85</v>
      </c>
      <c r="H1135" s="2">
        <f t="shared" ref="H1135" si="1162">(G1135-G1134)/G1134</f>
        <v>-2.1201413427561887E-2</v>
      </c>
      <c r="I1135" s="2">
        <v>2196.6499020000001</v>
      </c>
      <c r="J1135" s="2">
        <f t="shared" si="1124"/>
        <v>2.1768868463684032E-2</v>
      </c>
    </row>
    <row r="1136" spans="2:10" x14ac:dyDescent="0.3">
      <c r="B1136" s="29">
        <v>45252</v>
      </c>
      <c r="C1136" s="2">
        <v>2388.1999510000001</v>
      </c>
      <c r="D1136" s="2">
        <f t="shared" si="1122"/>
        <v>3.9093906356384156E-3</v>
      </c>
      <c r="E1136" s="2">
        <v>814.5</v>
      </c>
      <c r="F1136" s="2">
        <f t="shared" si="1122"/>
        <v>-1.1888861024707409E-2</v>
      </c>
      <c r="G1136" s="2">
        <v>13.5</v>
      </c>
      <c r="H1136" s="2">
        <f t="shared" ref="H1136" si="1163">(G1136-G1135)/G1135</f>
        <v>-2.5270758122743656E-2</v>
      </c>
      <c r="I1136" s="2">
        <v>2172.6499020000001</v>
      </c>
      <c r="J1136" s="2">
        <f t="shared" si="1124"/>
        <v>-1.0925728300239626E-2</v>
      </c>
    </row>
    <row r="1137" spans="2:10" x14ac:dyDescent="0.3">
      <c r="B1137" s="29">
        <v>45253</v>
      </c>
      <c r="C1137" s="2">
        <v>2395.5</v>
      </c>
      <c r="D1137" s="2">
        <f t="shared" si="1122"/>
        <v>3.056715999405003E-3</v>
      </c>
      <c r="E1137" s="2">
        <v>821.79998799999998</v>
      </c>
      <c r="F1137" s="2">
        <f t="shared" si="1122"/>
        <v>8.9625389809699016E-3</v>
      </c>
      <c r="G1137" s="2">
        <v>13.6</v>
      </c>
      <c r="H1137" s="2">
        <f t="shared" ref="H1137" si="1164">(G1137-G1136)/G1136</f>
        <v>7.4074074074073808E-3</v>
      </c>
      <c r="I1137" s="2">
        <v>2175.25</v>
      </c>
      <c r="J1137" s="2">
        <f t="shared" si="1124"/>
        <v>1.196740440144732E-3</v>
      </c>
    </row>
    <row r="1138" spans="2:10" x14ac:dyDescent="0.3">
      <c r="B1138" s="29">
        <v>45254</v>
      </c>
      <c r="C1138" s="2">
        <v>2393.8999020000001</v>
      </c>
      <c r="D1138" s="2">
        <f t="shared" si="1122"/>
        <v>-6.6795992485906453E-4</v>
      </c>
      <c r="E1138" s="2">
        <v>813.09997599999997</v>
      </c>
      <c r="F1138" s="2">
        <f t="shared" si="1122"/>
        <v>-1.0586532157505964E-2</v>
      </c>
      <c r="G1138" s="2">
        <v>13.35</v>
      </c>
      <c r="H1138" s="2">
        <f t="shared" ref="H1138" si="1165">(G1138-G1137)/G1137</f>
        <v>-1.8382352941176471E-2</v>
      </c>
      <c r="I1138" s="2">
        <v>2225.4499510000001</v>
      </c>
      <c r="J1138" s="2">
        <f t="shared" si="1124"/>
        <v>2.3077784622457215E-2</v>
      </c>
    </row>
    <row r="1139" spans="2:10" x14ac:dyDescent="0.3">
      <c r="B1139" s="29">
        <v>45258</v>
      </c>
      <c r="C1139" s="2">
        <v>2394.3999020000001</v>
      </c>
      <c r="D1139" s="2">
        <f t="shared" si="1122"/>
        <v>2.088642050497899E-4</v>
      </c>
      <c r="E1139" s="2">
        <v>802.45001200000002</v>
      </c>
      <c r="F1139" s="2">
        <f t="shared" si="1122"/>
        <v>-1.3097976035360202E-2</v>
      </c>
      <c r="G1139" s="2">
        <v>13.25</v>
      </c>
      <c r="H1139" s="2">
        <f t="shared" ref="H1139" si="1166">(G1139-G1138)/G1138</f>
        <v>-7.4906367041198234E-3</v>
      </c>
      <c r="I1139" s="2">
        <v>2423.5</v>
      </c>
      <c r="J1139" s="2">
        <f t="shared" si="1124"/>
        <v>8.8993261300262749E-2</v>
      </c>
    </row>
    <row r="1140" spans="2:10" x14ac:dyDescent="0.3">
      <c r="B1140" s="29">
        <v>45259</v>
      </c>
      <c r="C1140" s="2">
        <v>2400.6999510000001</v>
      </c>
      <c r="D1140" s="2">
        <f t="shared" si="1122"/>
        <v>2.6311598971991371E-3</v>
      </c>
      <c r="E1140" s="2">
        <v>798.54998799999998</v>
      </c>
      <c r="F1140" s="2">
        <f t="shared" si="1122"/>
        <v>-4.8601457307972853E-3</v>
      </c>
      <c r="G1140" s="2">
        <v>13.2</v>
      </c>
      <c r="H1140" s="2">
        <f t="shared" ref="H1140" si="1167">(G1140-G1139)/G1139</f>
        <v>-3.7735849056604312E-3</v>
      </c>
      <c r="I1140" s="2">
        <v>2396.6000979999999</v>
      </c>
      <c r="J1140" s="2">
        <f t="shared" si="1124"/>
        <v>-1.1099608830204296E-2</v>
      </c>
    </row>
    <row r="1141" spans="2:10" x14ac:dyDescent="0.3">
      <c r="B1141" s="29">
        <v>45260</v>
      </c>
      <c r="C1141" s="2">
        <v>2377.4499510000001</v>
      </c>
      <c r="D1141" s="2">
        <f t="shared" si="1122"/>
        <v>-9.6846755007077515E-3</v>
      </c>
      <c r="E1141" s="2">
        <v>797.25</v>
      </c>
      <c r="F1141" s="2">
        <f t="shared" si="1122"/>
        <v>-1.6279356577987762E-3</v>
      </c>
      <c r="G1141" s="2">
        <v>13.05</v>
      </c>
      <c r="H1141" s="2">
        <f t="shared" ref="H1141" si="1168">(G1141-G1140)/G1140</f>
        <v>-1.1363636363636256E-2</v>
      </c>
      <c r="I1141" s="2">
        <v>2358.5500489999999</v>
      </c>
      <c r="J1141" s="2">
        <f t="shared" si="1124"/>
        <v>-1.5876678396096747E-2</v>
      </c>
    </row>
    <row r="1142" spans="2:10" x14ac:dyDescent="0.3">
      <c r="B1142" s="29">
        <v>45261</v>
      </c>
      <c r="C1142" s="2">
        <v>2394.3000489999999</v>
      </c>
      <c r="D1142" s="2">
        <f t="shared" si="1122"/>
        <v>7.0874669697725589E-3</v>
      </c>
      <c r="E1142" s="2">
        <v>811.90002400000003</v>
      </c>
      <c r="F1142" s="2">
        <f t="shared" si="1122"/>
        <v>1.8375696456569494E-2</v>
      </c>
      <c r="G1142" s="2">
        <v>13.25</v>
      </c>
      <c r="H1142" s="2">
        <f t="shared" ref="H1142" si="1169">(G1142-G1141)/G1141</f>
        <v>1.5325670498084237E-2</v>
      </c>
      <c r="I1142" s="2">
        <v>2362.6999510000001</v>
      </c>
      <c r="J1142" s="2">
        <f t="shared" si="1124"/>
        <v>1.7595140716897761E-3</v>
      </c>
    </row>
    <row r="1143" spans="2:10" x14ac:dyDescent="0.3">
      <c r="B1143" s="29">
        <v>45264</v>
      </c>
      <c r="C1143" s="2">
        <v>2420.1999510000001</v>
      </c>
      <c r="D1143" s="2">
        <f t="shared" si="1122"/>
        <v>1.0817316739736705E-2</v>
      </c>
      <c r="E1143" s="2">
        <v>827.5</v>
      </c>
      <c r="F1143" s="2">
        <f t="shared" si="1122"/>
        <v>1.9214158811257737E-2</v>
      </c>
      <c r="G1143" s="2">
        <v>13.15</v>
      </c>
      <c r="H1143" s="2">
        <f t="shared" ref="H1143" si="1170">(G1143-G1142)/G1142</f>
        <v>-7.5471698113207279E-3</v>
      </c>
      <c r="I1143" s="2">
        <v>2531.1999510000001</v>
      </c>
      <c r="J1143" s="2">
        <f t="shared" si="1124"/>
        <v>7.1316715408015846E-2</v>
      </c>
    </row>
    <row r="1144" spans="2:10" x14ac:dyDescent="0.3">
      <c r="B1144" s="29">
        <v>45265</v>
      </c>
      <c r="C1144" s="2">
        <v>2437.75</v>
      </c>
      <c r="D1144" s="2">
        <f t="shared" si="1122"/>
        <v>7.251487214000007E-3</v>
      </c>
      <c r="E1144" s="2">
        <v>822.20001200000002</v>
      </c>
      <c r="F1144" s="2">
        <f t="shared" si="1122"/>
        <v>-6.4048193353474139E-3</v>
      </c>
      <c r="G1144" s="2">
        <v>13.05</v>
      </c>
      <c r="H1144" s="2">
        <f t="shared" ref="H1144" si="1171">(G1144-G1143)/G1143</f>
        <v>-7.6045627376425586E-3</v>
      </c>
      <c r="I1144" s="2">
        <v>2959.3500979999999</v>
      </c>
      <c r="J1144" s="2">
        <f t="shared" si="1124"/>
        <v>0.16914908157723799</v>
      </c>
    </row>
    <row r="1145" spans="2:10" x14ac:dyDescent="0.3">
      <c r="B1145" s="29">
        <v>45266</v>
      </c>
      <c r="C1145" s="2">
        <v>2461.1000979999999</v>
      </c>
      <c r="D1145" s="2">
        <f t="shared" si="1122"/>
        <v>9.5785449697466472E-3</v>
      </c>
      <c r="E1145" s="2">
        <v>818.25</v>
      </c>
      <c r="F1145" s="2">
        <f t="shared" si="1122"/>
        <v>-4.8041984217339264E-3</v>
      </c>
      <c r="G1145" s="2">
        <v>12.85</v>
      </c>
      <c r="H1145" s="2">
        <f t="shared" ref="H1145" si="1172">(G1145-G1144)/G1144</f>
        <v>-1.5325670498084372E-2</v>
      </c>
      <c r="I1145" s="2">
        <v>2883.9499510000001</v>
      </c>
      <c r="J1145" s="2">
        <f t="shared" si="1124"/>
        <v>-2.547861675810411E-2</v>
      </c>
    </row>
    <row r="1146" spans="2:10" x14ac:dyDescent="0.3">
      <c r="B1146" s="29">
        <v>45267</v>
      </c>
      <c r="C1146" s="2">
        <v>2457.0500489999999</v>
      </c>
      <c r="D1146" s="2">
        <f t="shared" si="1122"/>
        <v>-1.6456254677699601E-3</v>
      </c>
      <c r="E1146" s="2">
        <v>831.65002400000003</v>
      </c>
      <c r="F1146" s="2">
        <f t="shared" si="1122"/>
        <v>1.6376442407577182E-2</v>
      </c>
      <c r="G1146" s="2">
        <v>13.2</v>
      </c>
      <c r="H1146" s="2">
        <f t="shared" ref="H1146" si="1173">(G1146-G1145)/G1145</f>
        <v>2.7237354085603085E-2</v>
      </c>
      <c r="I1146" s="2">
        <v>2887.1499020000001</v>
      </c>
      <c r="J1146" s="2">
        <f t="shared" si="1124"/>
        <v>1.1095723068600698E-3</v>
      </c>
    </row>
    <row r="1147" spans="2:10" x14ac:dyDescent="0.3">
      <c r="B1147" s="29">
        <v>45268</v>
      </c>
      <c r="C1147" s="2">
        <v>2455.75</v>
      </c>
      <c r="D1147" s="2">
        <f t="shared" si="1122"/>
        <v>-5.2910969417536047E-4</v>
      </c>
      <c r="E1147" s="2">
        <v>832.90002400000003</v>
      </c>
      <c r="F1147" s="2">
        <f t="shared" si="1122"/>
        <v>1.5030360896135799E-3</v>
      </c>
      <c r="G1147" s="2">
        <v>12.9</v>
      </c>
      <c r="H1147" s="2">
        <f t="shared" ref="H1147" si="1174">(G1147-G1146)/G1146</f>
        <v>-2.2727272727272648E-2</v>
      </c>
      <c r="I1147" s="2">
        <v>2822.1499020000001</v>
      </c>
      <c r="J1147" s="2">
        <f t="shared" si="1124"/>
        <v>-2.2513552190335837E-2</v>
      </c>
    </row>
    <row r="1148" spans="2:10" x14ac:dyDescent="0.3">
      <c r="B1148" s="29">
        <v>45271</v>
      </c>
      <c r="C1148" s="2">
        <v>2459.3500979999999</v>
      </c>
      <c r="D1148" s="2">
        <f t="shared" si="1122"/>
        <v>1.465987172961372E-3</v>
      </c>
      <c r="E1148" s="2">
        <v>815.15002400000003</v>
      </c>
      <c r="F1148" s="2">
        <f t="shared" si="1122"/>
        <v>-2.1311081148438049E-2</v>
      </c>
      <c r="G1148" s="2">
        <v>13.15</v>
      </c>
      <c r="H1148" s="2">
        <f t="shared" ref="H1148" si="1175">(G1148-G1147)/G1147</f>
        <v>1.937984496124031E-2</v>
      </c>
      <c r="I1148" s="2">
        <v>2855.8000489999999</v>
      </c>
      <c r="J1148" s="2">
        <f t="shared" si="1124"/>
        <v>1.1923585978247527E-2</v>
      </c>
    </row>
    <row r="1149" spans="2:10" x14ac:dyDescent="0.3">
      <c r="B1149" s="29">
        <v>45272</v>
      </c>
      <c r="C1149" s="2">
        <v>2424.0500489999999</v>
      </c>
      <c r="D1149" s="2">
        <f t="shared" si="1122"/>
        <v>-1.4353405409301733E-2</v>
      </c>
      <c r="E1149" s="2">
        <v>816.25</v>
      </c>
      <c r="F1149" s="2">
        <f t="shared" si="1122"/>
        <v>1.3494154052800097E-3</v>
      </c>
      <c r="G1149" s="2">
        <v>13.15</v>
      </c>
      <c r="H1149" s="2">
        <f t="shared" ref="H1149" si="1176">(G1149-G1148)/G1148</f>
        <v>0</v>
      </c>
      <c r="I1149" s="2">
        <v>2857.6499020000001</v>
      </c>
      <c r="J1149" s="2">
        <f t="shared" si="1124"/>
        <v>6.4775298279300738E-4</v>
      </c>
    </row>
    <row r="1150" spans="2:10" x14ac:dyDescent="0.3">
      <c r="B1150" s="29">
        <v>45273</v>
      </c>
      <c r="C1150" s="2">
        <v>2433.9499510000001</v>
      </c>
      <c r="D1150" s="2">
        <f t="shared" si="1122"/>
        <v>4.0840336626234864E-3</v>
      </c>
      <c r="E1150" s="2">
        <v>820.25</v>
      </c>
      <c r="F1150" s="2">
        <f t="shared" si="1122"/>
        <v>4.900459418070444E-3</v>
      </c>
      <c r="G1150" s="2">
        <v>13.2</v>
      </c>
      <c r="H1150" s="2">
        <f t="shared" ref="H1150" si="1177">(G1150-G1149)/G1149</f>
        <v>3.8022813688212117E-3</v>
      </c>
      <c r="I1150" s="2">
        <v>2875.0500489999999</v>
      </c>
      <c r="J1150" s="2">
        <f t="shared" si="1124"/>
        <v>6.0889708665228344E-3</v>
      </c>
    </row>
    <row r="1151" spans="2:10" x14ac:dyDescent="0.3">
      <c r="B1151" s="29">
        <v>45274</v>
      </c>
      <c r="C1151" s="2">
        <v>2464.1499020000001</v>
      </c>
      <c r="D1151" s="2">
        <f t="shared" si="1122"/>
        <v>1.240779457588775E-2</v>
      </c>
      <c r="E1151" s="2">
        <v>817.09997599999997</v>
      </c>
      <c r="F1151" s="2">
        <f t="shared" si="1122"/>
        <v>-3.840321853093606E-3</v>
      </c>
      <c r="G1151" s="2">
        <v>13.95</v>
      </c>
      <c r="H1151" s="2">
        <f t="shared" ref="H1151" si="1178">(G1151-G1150)/G1150</f>
        <v>5.6818181818181823E-2</v>
      </c>
      <c r="I1151" s="2">
        <v>2894.0500489999999</v>
      </c>
      <c r="J1151" s="2">
        <f t="shared" si="1124"/>
        <v>6.6085806077040574E-3</v>
      </c>
    </row>
    <row r="1152" spans="2:10" x14ac:dyDescent="0.3">
      <c r="B1152" s="29">
        <v>45275</v>
      </c>
      <c r="C1152" s="2">
        <v>2495.6000979999999</v>
      </c>
      <c r="D1152" s="2">
        <f t="shared" si="1122"/>
        <v>1.2763101779836354E-2</v>
      </c>
      <c r="E1152" s="2">
        <v>818.75</v>
      </c>
      <c r="F1152" s="2">
        <f t="shared" si="1122"/>
        <v>2.0193661099801945E-3</v>
      </c>
      <c r="G1152" s="2">
        <v>14.05</v>
      </c>
      <c r="H1152" s="2">
        <f t="shared" ref="H1152" si="1179">(G1152-G1151)/G1151</f>
        <v>7.1684587813621095E-3</v>
      </c>
      <c r="I1152" s="2">
        <v>2991.8000489999999</v>
      </c>
      <c r="J1152" s="2">
        <f t="shared" si="1124"/>
        <v>3.3776195416446303E-2</v>
      </c>
    </row>
    <row r="1153" spans="2:10" x14ac:dyDescent="0.3">
      <c r="B1153" s="29">
        <v>45278</v>
      </c>
      <c r="C1153" s="2">
        <v>2521</v>
      </c>
      <c r="D1153" s="2">
        <f t="shared" si="1122"/>
        <v>1.0177873458314038E-2</v>
      </c>
      <c r="E1153" s="2">
        <v>837.90002400000003</v>
      </c>
      <c r="F1153" s="2">
        <f t="shared" si="1122"/>
        <v>2.3389342290076373E-2</v>
      </c>
      <c r="G1153" s="2">
        <v>14.1</v>
      </c>
      <c r="H1153" s="2">
        <f t="shared" ref="H1153" si="1180">(G1153-G1152)/G1152</f>
        <v>3.5587188612098883E-3</v>
      </c>
      <c r="I1153" s="2">
        <v>2980.6000979999999</v>
      </c>
      <c r="J1153" s="2">
        <f t="shared" si="1124"/>
        <v>-3.7435493069610734E-3</v>
      </c>
    </row>
    <row r="1154" spans="2:10" x14ac:dyDescent="0.3">
      <c r="B1154" s="29">
        <v>45279</v>
      </c>
      <c r="C1154" s="2">
        <v>2558.1000979999999</v>
      </c>
      <c r="D1154" s="2">
        <f t="shared" si="1122"/>
        <v>1.4716421261404161E-2</v>
      </c>
      <c r="E1154" s="2">
        <v>827.34997599999997</v>
      </c>
      <c r="F1154" s="2">
        <f t="shared" si="1122"/>
        <v>-1.2591058238232084E-2</v>
      </c>
      <c r="G1154" s="2">
        <v>14</v>
      </c>
      <c r="H1154" s="2">
        <f t="shared" ref="H1154" si="1181">(G1154-G1153)/G1153</f>
        <v>-7.0921985815602584E-3</v>
      </c>
      <c r="I1154" s="2">
        <v>2941.25</v>
      </c>
      <c r="J1154" s="2">
        <f t="shared" si="1124"/>
        <v>-1.3202072302958064E-2</v>
      </c>
    </row>
    <row r="1155" spans="2:10" x14ac:dyDescent="0.3">
      <c r="B1155" s="29">
        <v>45280</v>
      </c>
      <c r="C1155" s="2">
        <v>2527.1499020000001</v>
      </c>
      <c r="D1155" s="2">
        <f t="shared" si="1122"/>
        <v>-1.2098899501312549E-2</v>
      </c>
      <c r="E1155" s="2">
        <v>830.20001200000002</v>
      </c>
      <c r="F1155" s="2">
        <f t="shared" si="1122"/>
        <v>3.4447767966092812E-3</v>
      </c>
      <c r="G1155" s="2">
        <v>13.1</v>
      </c>
      <c r="H1155" s="2">
        <f t="shared" ref="H1155" si="1182">(G1155-G1154)/G1154</f>
        <v>-6.4285714285714307E-2</v>
      </c>
      <c r="I1155" s="2">
        <v>2783.8500979999999</v>
      </c>
      <c r="J1155" s="2">
        <f t="shared" si="1124"/>
        <v>-5.351462881427968E-2</v>
      </c>
    </row>
    <row r="1156" spans="2:10" x14ac:dyDescent="0.3">
      <c r="B1156" s="29">
        <v>45281</v>
      </c>
      <c r="C1156" s="2">
        <v>2562.5500489999999</v>
      </c>
      <c r="D1156" s="2">
        <f t="shared" si="1122"/>
        <v>1.4007933194617369E-2</v>
      </c>
      <c r="E1156" s="2">
        <v>847.15002400000003</v>
      </c>
      <c r="F1156" s="2">
        <f t="shared" si="1122"/>
        <v>2.0416781203322864E-2</v>
      </c>
      <c r="G1156" s="2">
        <v>13.65</v>
      </c>
      <c r="H1156" s="2">
        <f t="shared" ref="H1156" si="1183">(G1156-G1155)/G1155</f>
        <v>4.1984732824427537E-2</v>
      </c>
      <c r="I1156" s="2">
        <v>2799.75</v>
      </c>
      <c r="J1156" s="2">
        <f t="shared" si="1124"/>
        <v>5.7114792249133928E-3</v>
      </c>
    </row>
    <row r="1157" spans="2:10" x14ac:dyDescent="0.3">
      <c r="B1157" s="29">
        <v>45282</v>
      </c>
      <c r="C1157" s="2">
        <v>2565.0500489999999</v>
      </c>
      <c r="D1157" s="2">
        <f t="shared" si="1122"/>
        <v>9.7559070152623589E-4</v>
      </c>
      <c r="E1157" s="2">
        <v>853.70001200000002</v>
      </c>
      <c r="F1157" s="2">
        <f t="shared" si="1122"/>
        <v>7.7317922616265957E-3</v>
      </c>
      <c r="G1157" s="2">
        <v>13.6</v>
      </c>
      <c r="H1157" s="2">
        <f t="shared" ref="H1157" si="1184">(G1157-G1156)/G1156</f>
        <v>-3.663003663003715E-3</v>
      </c>
      <c r="I1157" s="2">
        <v>2808.3500979999999</v>
      </c>
      <c r="J1157" s="2">
        <f t="shared" si="1124"/>
        <v>3.0717378337351154E-3</v>
      </c>
    </row>
    <row r="1158" spans="2:10" x14ac:dyDescent="0.3">
      <c r="B1158" s="29">
        <v>45286</v>
      </c>
      <c r="C1158" s="2">
        <v>2578.0500489999999</v>
      </c>
      <c r="D1158" s="2">
        <f t="shared" si="1122"/>
        <v>5.0681272301365534E-3</v>
      </c>
      <c r="E1158" s="2">
        <v>855.45001200000002</v>
      </c>
      <c r="F1158" s="2">
        <f t="shared" si="1122"/>
        <v>2.049900404593177E-3</v>
      </c>
      <c r="G1158" s="2">
        <v>13.35</v>
      </c>
      <c r="H1158" s="2">
        <f t="shared" ref="H1158" si="1185">(G1158-G1157)/G1157</f>
        <v>-1.8382352941176471E-2</v>
      </c>
      <c r="I1158" s="2">
        <v>2865.4499510000001</v>
      </c>
      <c r="J1158" s="2">
        <f t="shared" si="1124"/>
        <v>2.0332170494221681E-2</v>
      </c>
    </row>
    <row r="1159" spans="2:10" x14ac:dyDescent="0.3">
      <c r="B1159" s="29">
        <v>45287</v>
      </c>
      <c r="C1159" s="2">
        <v>2586.8500979999999</v>
      </c>
      <c r="D1159" s="2">
        <f t="shared" si="1122"/>
        <v>3.413451574927103E-3</v>
      </c>
      <c r="E1159" s="2">
        <v>866.04998799999998</v>
      </c>
      <c r="F1159" s="2">
        <f t="shared" si="1122"/>
        <v>1.239111093729223E-2</v>
      </c>
      <c r="G1159" s="2">
        <v>13.45</v>
      </c>
      <c r="H1159" s="2">
        <f t="shared" ref="H1159" si="1186">(G1159-G1158)/G1158</f>
        <v>7.4906367041198234E-3</v>
      </c>
      <c r="I1159" s="2">
        <v>2843.3500979999999</v>
      </c>
      <c r="J1159" s="2">
        <f t="shared" si="1124"/>
        <v>-7.7125245172359903E-3</v>
      </c>
    </row>
    <row r="1160" spans="2:10" x14ac:dyDescent="0.3">
      <c r="B1160" s="29">
        <v>45288</v>
      </c>
      <c r="C1160" s="2">
        <v>2605.5500489999999</v>
      </c>
      <c r="D1160" s="2">
        <f t="shared" si="1122"/>
        <v>7.2288498720732815E-3</v>
      </c>
      <c r="E1160" s="2">
        <v>862.09997599999997</v>
      </c>
      <c r="F1160" s="2">
        <f t="shared" si="1122"/>
        <v>-4.5609515094179702E-3</v>
      </c>
      <c r="G1160" s="2">
        <v>13.25</v>
      </c>
      <c r="H1160" s="2">
        <f t="shared" ref="H1160" si="1187">(G1160-G1159)/G1159</f>
        <v>-1.4869888475836378E-2</v>
      </c>
      <c r="I1160" s="2">
        <v>2809.8999020000001</v>
      </c>
      <c r="J1160" s="2">
        <f t="shared" si="1124"/>
        <v>-1.1764360647508198E-2</v>
      </c>
    </row>
    <row r="1161" spans="2:10" x14ac:dyDescent="0.3">
      <c r="B1161" s="29">
        <v>45289</v>
      </c>
      <c r="C1161" s="2">
        <v>2584.9499510000001</v>
      </c>
      <c r="D1161" s="2">
        <f t="shared" ref="D1161:F1224" si="1188">(C1161-C1160)/C1160</f>
        <v>-7.9062376897753809E-3</v>
      </c>
      <c r="E1161" s="2">
        <v>869.70001200000002</v>
      </c>
      <c r="F1161" s="2">
        <f t="shared" si="1188"/>
        <v>8.8157246393428101E-3</v>
      </c>
      <c r="G1161" s="2">
        <v>16</v>
      </c>
      <c r="H1161" s="2">
        <f t="shared" ref="H1161" si="1189">(G1161-G1160)/G1160</f>
        <v>0.20754716981132076</v>
      </c>
      <c r="I1161" s="2">
        <v>2848.9499510000001</v>
      </c>
      <c r="J1161" s="2">
        <f t="shared" ref="J1161:J1224" si="1190">(I1161-I1160)/I1160</f>
        <v>1.3897309641601583E-2</v>
      </c>
    </row>
    <row r="1162" spans="2:10" x14ac:dyDescent="0.3">
      <c r="B1162" s="29">
        <v>45292</v>
      </c>
      <c r="C1162" s="2">
        <v>2590.25</v>
      </c>
      <c r="D1162" s="2">
        <f t="shared" si="1188"/>
        <v>2.0503487883583955E-3</v>
      </c>
      <c r="E1162" s="2">
        <v>872.84997599999997</v>
      </c>
      <c r="F1162" s="2">
        <f t="shared" si="1188"/>
        <v>3.6218971559585931E-3</v>
      </c>
      <c r="G1162" s="2">
        <v>17</v>
      </c>
      <c r="H1162" s="2">
        <f t="shared" ref="H1162" si="1191">(G1162-G1161)/G1161</f>
        <v>6.25E-2</v>
      </c>
      <c r="I1162" s="2">
        <v>2917.1999510000001</v>
      </c>
      <c r="J1162" s="2">
        <f t="shared" si="1190"/>
        <v>2.3956194799436125E-2</v>
      </c>
    </row>
    <row r="1163" spans="2:10" x14ac:dyDescent="0.3">
      <c r="B1163" s="29">
        <v>45293</v>
      </c>
      <c r="C1163" s="2">
        <v>2611.6999510000001</v>
      </c>
      <c r="D1163" s="2">
        <f t="shared" si="1188"/>
        <v>8.2810350352282812E-3</v>
      </c>
      <c r="E1163" s="2">
        <v>861.90002400000003</v>
      </c>
      <c r="F1163" s="2">
        <f t="shared" si="1188"/>
        <v>-1.254505619646135E-2</v>
      </c>
      <c r="G1163" s="2">
        <v>16.049999</v>
      </c>
      <c r="H1163" s="2">
        <f t="shared" ref="H1163" si="1192">(G1163-G1162)/G1162</f>
        <v>-5.5882411764705903E-2</v>
      </c>
      <c r="I1163" s="2">
        <v>2932.3999020000001</v>
      </c>
      <c r="J1163" s="2">
        <f t="shared" si="1190"/>
        <v>5.2104590893022589E-3</v>
      </c>
    </row>
    <row r="1164" spans="2:10" x14ac:dyDescent="0.3">
      <c r="B1164" s="29">
        <v>45294</v>
      </c>
      <c r="C1164" s="2">
        <v>2583.3000489999999</v>
      </c>
      <c r="D1164" s="2">
        <f t="shared" si="1188"/>
        <v>-1.0874105958889345E-2</v>
      </c>
      <c r="E1164" s="2">
        <v>852.79998799999998</v>
      </c>
      <c r="F1164" s="2">
        <f t="shared" si="1188"/>
        <v>-1.0558110855789981E-2</v>
      </c>
      <c r="G1164" s="2">
        <v>15.85</v>
      </c>
      <c r="H1164" s="2">
        <f t="shared" ref="H1164" si="1193">(G1164-G1163)/G1163</f>
        <v>-1.2460997661121352E-2</v>
      </c>
      <c r="I1164" s="2">
        <v>3003</v>
      </c>
      <c r="J1164" s="2">
        <f t="shared" si="1190"/>
        <v>2.4075876537796952E-2</v>
      </c>
    </row>
    <row r="1165" spans="2:10" x14ac:dyDescent="0.3">
      <c r="B1165" s="29">
        <v>45295</v>
      </c>
      <c r="C1165" s="2">
        <v>2596.6499020000001</v>
      </c>
      <c r="D1165" s="2">
        <f t="shared" si="1188"/>
        <v>5.167751614903549E-3</v>
      </c>
      <c r="E1165" s="2">
        <v>857.54998799999998</v>
      </c>
      <c r="F1165" s="2">
        <f t="shared" si="1188"/>
        <v>5.5698875080190547E-3</v>
      </c>
      <c r="G1165" s="2">
        <v>16.799999</v>
      </c>
      <c r="H1165" s="2">
        <f t="shared" ref="H1165" si="1194">(G1165-G1164)/G1164</f>
        <v>5.993684542586751E-2</v>
      </c>
      <c r="I1165" s="2">
        <v>2998.3000489999999</v>
      </c>
      <c r="J1165" s="2">
        <f t="shared" si="1190"/>
        <v>-1.5650852480852667E-3</v>
      </c>
    </row>
    <row r="1166" spans="2:10" x14ac:dyDescent="0.3">
      <c r="B1166" s="29">
        <v>45296</v>
      </c>
      <c r="C1166" s="2">
        <v>2607.6999510000001</v>
      </c>
      <c r="D1166" s="2">
        <f t="shared" si="1188"/>
        <v>4.2555020572811681E-3</v>
      </c>
      <c r="E1166" s="2">
        <v>865.65002400000003</v>
      </c>
      <c r="F1166" s="2">
        <f t="shared" si="1188"/>
        <v>9.4455554933784748E-3</v>
      </c>
      <c r="G1166" s="2">
        <v>17.100000000000001</v>
      </c>
      <c r="H1166" s="2">
        <f t="shared" ref="H1166" si="1195">(G1166-G1165)/G1165</f>
        <v>1.785720344388126E-2</v>
      </c>
      <c r="I1166" s="2">
        <v>3006.6000979999999</v>
      </c>
      <c r="J1166" s="2">
        <f t="shared" si="1190"/>
        <v>2.7682516307092737E-3</v>
      </c>
    </row>
    <row r="1167" spans="2:10" x14ac:dyDescent="0.3">
      <c r="B1167" s="29">
        <v>45299</v>
      </c>
      <c r="C1167" s="2">
        <v>2587.3500979999999</v>
      </c>
      <c r="D1167" s="2">
        <f t="shared" si="1188"/>
        <v>-7.8037555632872605E-3</v>
      </c>
      <c r="E1167" s="2">
        <v>869.65002400000003</v>
      </c>
      <c r="F1167" s="2">
        <f t="shared" si="1188"/>
        <v>4.6208050471907569E-3</v>
      </c>
      <c r="G1167" s="2">
        <v>17.149999999999999</v>
      </c>
      <c r="H1167" s="2">
        <f t="shared" ref="H1167" si="1196">(G1167-G1166)/G1166</f>
        <v>2.9239766081869682E-3</v>
      </c>
      <c r="I1167" s="2">
        <v>2963.5</v>
      </c>
      <c r="J1167" s="2">
        <f t="shared" si="1190"/>
        <v>-1.4335161509729948E-2</v>
      </c>
    </row>
    <row r="1168" spans="2:10" x14ac:dyDescent="0.3">
      <c r="B1168" s="29">
        <v>45300</v>
      </c>
      <c r="C1168" s="2">
        <v>2580.5</v>
      </c>
      <c r="D1168" s="2">
        <f t="shared" si="1188"/>
        <v>-2.6475342495377637E-3</v>
      </c>
      <c r="E1168" s="2">
        <v>862</v>
      </c>
      <c r="F1168" s="2">
        <f t="shared" si="1188"/>
        <v>-8.7966696819179648E-3</v>
      </c>
      <c r="G1168" s="2">
        <v>16.200001</v>
      </c>
      <c r="H1168" s="2">
        <f t="shared" ref="H1168" si="1197">(G1168-G1167)/G1167</f>
        <v>-5.5393527696792906E-2</v>
      </c>
      <c r="I1168" s="2">
        <v>3014.6000979999999</v>
      </c>
      <c r="J1168" s="2">
        <f t="shared" si="1190"/>
        <v>1.7243157752657293E-2</v>
      </c>
    </row>
    <row r="1169" spans="2:10" x14ac:dyDescent="0.3">
      <c r="B1169" s="29">
        <v>45301</v>
      </c>
      <c r="C1169" s="2">
        <v>2650.1000979999999</v>
      </c>
      <c r="D1169" s="2">
        <f t="shared" si="1188"/>
        <v>2.6971555124975736E-2</v>
      </c>
      <c r="E1169" s="2">
        <v>863.84997599999997</v>
      </c>
      <c r="F1169" s="2">
        <f t="shared" si="1188"/>
        <v>2.1461438515080855E-3</v>
      </c>
      <c r="G1169" s="2">
        <v>16.149999999999999</v>
      </c>
      <c r="H1169" s="2">
        <f t="shared" ref="H1169" si="1198">(G1169-G1168)/G1168</f>
        <v>-3.0864812909580522E-3</v>
      </c>
      <c r="I1169" s="2">
        <v>3098.1999510000001</v>
      </c>
      <c r="J1169" s="2">
        <f t="shared" si="1190"/>
        <v>2.7731656034730271E-2</v>
      </c>
    </row>
    <row r="1170" spans="2:10" x14ac:dyDescent="0.3">
      <c r="B1170" s="29">
        <v>45302</v>
      </c>
      <c r="C1170" s="2">
        <v>2719.8000489999999</v>
      </c>
      <c r="D1170" s="2">
        <f t="shared" si="1188"/>
        <v>2.630087484340754E-2</v>
      </c>
      <c r="E1170" s="2">
        <v>859.34997599999997</v>
      </c>
      <c r="F1170" s="2">
        <f t="shared" si="1188"/>
        <v>-5.2092378596072337E-3</v>
      </c>
      <c r="G1170" s="2">
        <v>16.049999</v>
      </c>
      <c r="H1170" s="2">
        <f t="shared" ref="H1170" si="1199">(G1170-G1169)/G1169</f>
        <v>-6.192012383900861E-3</v>
      </c>
      <c r="I1170" s="2">
        <v>3080.8999020000001</v>
      </c>
      <c r="J1170" s="2">
        <f t="shared" si="1190"/>
        <v>-5.5839033224489082E-3</v>
      </c>
    </row>
    <row r="1171" spans="2:10" x14ac:dyDescent="0.3">
      <c r="B1171" s="29">
        <v>45303</v>
      </c>
      <c r="C1171" s="2">
        <v>2741.4499510000001</v>
      </c>
      <c r="D1171" s="2">
        <f t="shared" si="1188"/>
        <v>7.960107952774036E-3</v>
      </c>
      <c r="E1171" s="2">
        <v>860.45001200000002</v>
      </c>
      <c r="F1171" s="2">
        <f t="shared" si="1188"/>
        <v>1.2800791653248915E-3</v>
      </c>
      <c r="G1171" s="2">
        <v>15.85</v>
      </c>
      <c r="H1171" s="2">
        <f t="shared" ref="H1171" si="1200">(G1171-G1170)/G1170</f>
        <v>-1.2460997661121352E-2</v>
      </c>
      <c r="I1171" s="2">
        <v>3104.1000979999999</v>
      </c>
      <c r="J1171" s="2">
        <f t="shared" si="1190"/>
        <v>7.5303309870402204E-3</v>
      </c>
    </row>
    <row r="1172" spans="2:10" x14ac:dyDescent="0.3">
      <c r="B1172" s="29">
        <v>45306</v>
      </c>
      <c r="C1172" s="2">
        <v>2788.25</v>
      </c>
      <c r="D1172" s="2">
        <f t="shared" si="1188"/>
        <v>1.7071276089840222E-2</v>
      </c>
      <c r="E1172" s="2">
        <v>857.29998799999998</v>
      </c>
      <c r="F1172" s="2">
        <f t="shared" si="1188"/>
        <v>-3.6609029648081758E-3</v>
      </c>
      <c r="G1172" s="2">
        <v>16.5</v>
      </c>
      <c r="H1172" s="2">
        <f t="shared" ref="H1172" si="1201">(G1172-G1171)/G1171</f>
        <v>4.1009463722397499E-2</v>
      </c>
      <c r="I1172" s="2">
        <v>3089.5</v>
      </c>
      <c r="J1172" s="2">
        <f t="shared" si="1190"/>
        <v>-4.7034881411868344E-3</v>
      </c>
    </row>
    <row r="1173" spans="2:10" x14ac:dyDescent="0.3">
      <c r="B1173" s="29">
        <v>45307</v>
      </c>
      <c r="C1173" s="2">
        <v>2749.25</v>
      </c>
      <c r="D1173" s="2">
        <f t="shared" si="1188"/>
        <v>-1.3987267999641352E-2</v>
      </c>
      <c r="E1173" s="2">
        <v>849.45001200000002</v>
      </c>
      <c r="F1173" s="2">
        <f t="shared" si="1188"/>
        <v>-9.1566267466225253E-3</v>
      </c>
      <c r="G1173" s="2">
        <v>15.75</v>
      </c>
      <c r="H1173" s="2">
        <f t="shared" ref="H1173" si="1202">(G1173-G1172)/G1172</f>
        <v>-4.5454545454545456E-2</v>
      </c>
      <c r="I1173" s="2">
        <v>3056.5</v>
      </c>
      <c r="J1173" s="2">
        <f t="shared" si="1190"/>
        <v>-1.0681340022657387E-2</v>
      </c>
    </row>
    <row r="1174" spans="2:10" x14ac:dyDescent="0.3">
      <c r="B1174" s="29">
        <v>45308</v>
      </c>
      <c r="C1174" s="2">
        <v>2723.1499020000001</v>
      </c>
      <c r="D1174" s="2">
        <f t="shared" si="1188"/>
        <v>-9.4935338728743806E-3</v>
      </c>
      <c r="E1174" s="2">
        <v>854.40002400000003</v>
      </c>
      <c r="F1174" s="2">
        <f t="shared" si="1188"/>
        <v>5.827314062125194E-3</v>
      </c>
      <c r="G1174" s="2">
        <v>15.1</v>
      </c>
      <c r="H1174" s="2">
        <f t="shared" ref="H1174" si="1203">(G1174-G1173)/G1173</f>
        <v>-4.126984126984129E-2</v>
      </c>
      <c r="I1174" s="2">
        <v>2971.0500489999999</v>
      </c>
      <c r="J1174" s="2">
        <f t="shared" si="1190"/>
        <v>-2.7956797317192885E-2</v>
      </c>
    </row>
    <row r="1175" spans="2:10" x14ac:dyDescent="0.3">
      <c r="B1175" s="29">
        <v>45309</v>
      </c>
      <c r="C1175" s="2">
        <v>2735.8999020000001</v>
      </c>
      <c r="D1175" s="2">
        <f t="shared" si="1188"/>
        <v>4.6820779093489648E-3</v>
      </c>
      <c r="E1175" s="2">
        <v>848.59997599999997</v>
      </c>
      <c r="F1175" s="2">
        <f t="shared" si="1188"/>
        <v>-6.7884455021972948E-3</v>
      </c>
      <c r="G1175" s="2">
        <v>15.1</v>
      </c>
      <c r="H1175" s="2">
        <f t="shared" ref="H1175" si="1204">(G1175-G1174)/G1174</f>
        <v>0</v>
      </c>
      <c r="I1175" s="2">
        <v>2918.8999020000001</v>
      </c>
      <c r="J1175" s="2">
        <f t="shared" si="1190"/>
        <v>-1.7552766240862418E-2</v>
      </c>
    </row>
    <row r="1176" spans="2:10" x14ac:dyDescent="0.3">
      <c r="B1176" s="29">
        <v>45310</v>
      </c>
      <c r="C1176" s="2">
        <v>2734.8999020000001</v>
      </c>
      <c r="D1176" s="2">
        <f t="shared" si="1188"/>
        <v>-3.6551044841552101E-4</v>
      </c>
      <c r="E1176" s="2">
        <v>861.84997599999997</v>
      </c>
      <c r="F1176" s="2">
        <f t="shared" si="1188"/>
        <v>1.5613952833767226E-2</v>
      </c>
      <c r="G1176" s="2">
        <v>15.1</v>
      </c>
      <c r="H1176" s="2">
        <f t="shared" ref="H1176" si="1205">(G1176-G1175)/G1175</f>
        <v>0</v>
      </c>
      <c r="I1176" s="2">
        <v>2915.6499020000001</v>
      </c>
      <c r="J1176" s="2">
        <f t="shared" si="1190"/>
        <v>-1.1134331800049511E-3</v>
      </c>
    </row>
    <row r="1177" spans="2:10" x14ac:dyDescent="0.3">
      <c r="B1177" s="29">
        <v>45314</v>
      </c>
      <c r="C1177" s="2">
        <v>2657.1499020000001</v>
      </c>
      <c r="D1177" s="2">
        <f t="shared" si="1188"/>
        <v>-2.8428828398122483E-2</v>
      </c>
      <c r="E1177" s="2">
        <v>743.5</v>
      </c>
      <c r="F1177" s="2">
        <f t="shared" si="1188"/>
        <v>-0.13732085548030459</v>
      </c>
      <c r="G1177" s="2">
        <v>14.4</v>
      </c>
      <c r="H1177" s="2">
        <f t="shared" ref="H1177" si="1206">(G1177-G1176)/G1176</f>
        <v>-4.6357615894039687E-2</v>
      </c>
      <c r="I1177" s="2">
        <v>2896.5500489999999</v>
      </c>
      <c r="J1177" s="2">
        <f t="shared" si="1190"/>
        <v>-6.5508046720213408E-3</v>
      </c>
    </row>
    <row r="1178" spans="2:10" x14ac:dyDescent="0.3">
      <c r="B1178" s="29">
        <v>45315</v>
      </c>
      <c r="C1178" s="2">
        <v>2687.75</v>
      </c>
      <c r="D1178" s="2">
        <f t="shared" si="1188"/>
        <v>1.1516135381360162E-2</v>
      </c>
      <c r="E1178" s="2">
        <v>785.45001200000002</v>
      </c>
      <c r="F1178" s="2">
        <f t="shared" si="1188"/>
        <v>5.6422342972427729E-2</v>
      </c>
      <c r="G1178" s="2">
        <v>14.9</v>
      </c>
      <c r="H1178" s="2">
        <f t="shared" ref="H1178" si="1207">(G1178-G1177)/G1177</f>
        <v>3.4722222222222224E-2</v>
      </c>
      <c r="I1178" s="2">
        <v>2903.4499510000001</v>
      </c>
      <c r="J1178" s="2">
        <f t="shared" si="1190"/>
        <v>2.3821104014350525E-3</v>
      </c>
    </row>
    <row r="1179" spans="2:10" x14ac:dyDescent="0.3">
      <c r="B1179" s="29">
        <v>45316</v>
      </c>
      <c r="C1179" s="2">
        <v>2706.1499020000001</v>
      </c>
      <c r="D1179" s="2">
        <f t="shared" si="1188"/>
        <v>6.8458383406195186E-3</v>
      </c>
      <c r="E1179" s="2">
        <v>771.20001200000002</v>
      </c>
      <c r="F1179" s="2">
        <f t="shared" si="1188"/>
        <v>-1.8142465825056221E-2</v>
      </c>
      <c r="G1179" s="2">
        <v>14.6</v>
      </c>
      <c r="H1179" s="2">
        <f t="shared" ref="H1179" si="1208">(G1179-G1178)/G1178</f>
        <v>-2.013422818791951E-2</v>
      </c>
      <c r="I1179" s="2">
        <v>2893.6000979999999</v>
      </c>
      <c r="J1179" s="2">
        <f t="shared" si="1190"/>
        <v>-3.3924652279980583E-3</v>
      </c>
    </row>
    <row r="1180" spans="2:10" x14ac:dyDescent="0.3">
      <c r="B1180" s="29">
        <v>45320</v>
      </c>
      <c r="C1180" s="2">
        <v>2896.1000979999999</v>
      </c>
      <c r="D1180" s="2">
        <f t="shared" si="1188"/>
        <v>7.0192045111623594E-2</v>
      </c>
      <c r="E1180" s="2">
        <v>755.79998799999998</v>
      </c>
      <c r="F1180" s="2">
        <f t="shared" si="1188"/>
        <v>-1.9968910477662222E-2</v>
      </c>
      <c r="G1180" s="2">
        <v>14.7</v>
      </c>
      <c r="H1180" s="2">
        <f t="shared" ref="H1180" si="1209">(G1180-G1179)/G1179</f>
        <v>6.8493150684931269E-3</v>
      </c>
      <c r="I1180" s="2">
        <v>3064.6499020000001</v>
      </c>
      <c r="J1180" s="2">
        <f t="shared" si="1190"/>
        <v>5.9113145634127715E-2</v>
      </c>
    </row>
    <row r="1181" spans="2:10" x14ac:dyDescent="0.3">
      <c r="B1181" s="29">
        <v>45321</v>
      </c>
      <c r="C1181" s="2">
        <v>2815.25</v>
      </c>
      <c r="D1181" s="2">
        <f t="shared" si="1188"/>
        <v>-2.7916886593745038E-2</v>
      </c>
      <c r="E1181" s="2">
        <v>748.15002400000003</v>
      </c>
      <c r="F1181" s="2">
        <f t="shared" si="1188"/>
        <v>-1.0121677853215254E-2</v>
      </c>
      <c r="G1181" s="2">
        <v>14.5</v>
      </c>
      <c r="H1181" s="2">
        <f t="shared" ref="H1181" si="1210">(G1181-G1180)/G1180</f>
        <v>-1.3605442176870701E-2</v>
      </c>
      <c r="I1181" s="2">
        <v>3091.1000979999999</v>
      </c>
      <c r="J1181" s="2">
        <f t="shared" si="1190"/>
        <v>8.6307398384194867E-3</v>
      </c>
    </row>
    <row r="1182" spans="2:10" x14ac:dyDescent="0.3">
      <c r="B1182" s="29">
        <v>45322</v>
      </c>
      <c r="C1182" s="2">
        <v>2853.25</v>
      </c>
      <c r="D1182" s="2">
        <f t="shared" si="1188"/>
        <v>1.3497913151585116E-2</v>
      </c>
      <c r="E1182" s="2">
        <v>785.45001200000002</v>
      </c>
      <c r="F1182" s="2">
        <f t="shared" si="1188"/>
        <v>4.9856294597940137E-2</v>
      </c>
      <c r="G1182" s="2">
        <v>14.35</v>
      </c>
      <c r="H1182" s="2">
        <f t="shared" ref="H1182" si="1211">(G1182-G1181)/G1181</f>
        <v>-1.0344827586206921E-2</v>
      </c>
      <c r="I1182" s="2">
        <v>3142</v>
      </c>
      <c r="J1182" s="2">
        <f t="shared" si="1190"/>
        <v>1.6466597776284665E-2</v>
      </c>
    </row>
    <row r="1183" spans="2:10" x14ac:dyDescent="0.3">
      <c r="B1183" s="29">
        <v>45323</v>
      </c>
      <c r="C1183" s="2">
        <v>2853.3000489999999</v>
      </c>
      <c r="D1183" s="2">
        <f t="shared" si="1188"/>
        <v>1.7541049680169806E-5</v>
      </c>
      <c r="E1183" s="2">
        <v>770.54998799999998</v>
      </c>
      <c r="F1183" s="2">
        <f t="shared" si="1188"/>
        <v>-1.8970047453510039E-2</v>
      </c>
      <c r="G1183" s="2">
        <v>14.15</v>
      </c>
      <c r="H1183" s="2">
        <f t="shared" ref="H1183" si="1212">(G1183-G1182)/G1182</f>
        <v>-1.3937282229965108E-2</v>
      </c>
      <c r="I1183" s="2">
        <v>3153.5</v>
      </c>
      <c r="J1183" s="2">
        <f t="shared" si="1190"/>
        <v>3.66008911521324E-3</v>
      </c>
    </row>
    <row r="1184" spans="2:10" x14ac:dyDescent="0.3">
      <c r="B1184" s="29">
        <v>45324</v>
      </c>
      <c r="C1184" s="2">
        <v>2915.3999020000001</v>
      </c>
      <c r="D1184" s="2">
        <f t="shared" si="1188"/>
        <v>2.1764221054061381E-2</v>
      </c>
      <c r="E1184" s="2">
        <v>768.70001200000002</v>
      </c>
      <c r="F1184" s="2">
        <f t="shared" si="1188"/>
        <v>-2.4008513773411022E-3</v>
      </c>
      <c r="G1184" s="2">
        <v>14.05</v>
      </c>
      <c r="H1184" s="2">
        <f t="shared" ref="H1184" si="1213">(G1184-G1183)/G1183</f>
        <v>-7.0671378091872539E-3</v>
      </c>
      <c r="I1184" s="2">
        <v>3157.4499510000001</v>
      </c>
      <c r="J1184" s="2">
        <f t="shared" si="1190"/>
        <v>1.2525609640082623E-3</v>
      </c>
    </row>
    <row r="1185" spans="2:10" x14ac:dyDescent="0.3">
      <c r="B1185" s="29">
        <v>45327</v>
      </c>
      <c r="C1185" s="2">
        <v>2878.0500489999999</v>
      </c>
      <c r="D1185" s="2">
        <f t="shared" si="1188"/>
        <v>-1.2811228049495957E-2</v>
      </c>
      <c r="E1185" s="2">
        <v>753.45001200000002</v>
      </c>
      <c r="F1185" s="2">
        <f t="shared" si="1188"/>
        <v>-1.9838688385502457E-2</v>
      </c>
      <c r="G1185" s="2">
        <v>13.75</v>
      </c>
      <c r="H1185" s="2">
        <f t="shared" ref="H1185" si="1214">(G1185-G1184)/G1184</f>
        <v>-2.1352313167259836E-2</v>
      </c>
      <c r="I1185" s="2">
        <v>3173.4499510000001</v>
      </c>
      <c r="J1185" s="2">
        <f t="shared" si="1190"/>
        <v>5.0673804013687115E-3</v>
      </c>
    </row>
    <row r="1186" spans="2:10" x14ac:dyDescent="0.3">
      <c r="B1186" s="29">
        <v>45328</v>
      </c>
      <c r="C1186" s="2">
        <v>2855.6000979999999</v>
      </c>
      <c r="D1186" s="2">
        <f t="shared" si="1188"/>
        <v>-7.8004032653290582E-3</v>
      </c>
      <c r="E1186" s="2">
        <v>759.29998799999998</v>
      </c>
      <c r="F1186" s="2">
        <f t="shared" si="1188"/>
        <v>7.7642523151223598E-3</v>
      </c>
      <c r="G1186" s="2">
        <v>14.25</v>
      </c>
      <c r="H1186" s="2">
        <f t="shared" ref="H1186" si="1215">(G1186-G1185)/G1185</f>
        <v>3.6363636363636362E-2</v>
      </c>
      <c r="I1186" s="2">
        <v>3203.75</v>
      </c>
      <c r="J1186" s="2">
        <f t="shared" si="1190"/>
        <v>9.5479838875202547E-3</v>
      </c>
    </row>
    <row r="1187" spans="2:10" x14ac:dyDescent="0.3">
      <c r="B1187" s="29">
        <v>45329</v>
      </c>
      <c r="C1187" s="2">
        <v>2884.3000489999999</v>
      </c>
      <c r="D1187" s="2">
        <f t="shared" si="1188"/>
        <v>1.0050409726523289E-2</v>
      </c>
      <c r="E1187" s="2">
        <v>762.34997599999997</v>
      </c>
      <c r="F1187" s="2">
        <f t="shared" si="1188"/>
        <v>4.0168418914817428E-3</v>
      </c>
      <c r="G1187" s="2">
        <v>15</v>
      </c>
      <c r="H1187" s="2">
        <f t="shared" ref="H1187" si="1216">(G1187-G1186)/G1186</f>
        <v>5.2631578947368418E-2</v>
      </c>
      <c r="I1187" s="2">
        <v>3229.8500979999999</v>
      </c>
      <c r="J1187" s="2">
        <f t="shared" si="1190"/>
        <v>8.1467336714787005E-3</v>
      </c>
    </row>
    <row r="1188" spans="2:10" x14ac:dyDescent="0.3">
      <c r="B1188" s="29">
        <v>45330</v>
      </c>
      <c r="C1188" s="2">
        <v>2900.25</v>
      </c>
      <c r="D1188" s="2">
        <f t="shared" si="1188"/>
        <v>5.529920857412174E-3</v>
      </c>
      <c r="E1188" s="2">
        <v>748</v>
      </c>
      <c r="F1188" s="2">
        <f t="shared" si="1188"/>
        <v>-1.8823344201167744E-2</v>
      </c>
      <c r="G1188" s="2">
        <v>14.8</v>
      </c>
      <c r="H1188" s="2">
        <f t="shared" ref="H1188" si="1217">(G1188-G1187)/G1187</f>
        <v>-1.3333333333333286E-2</v>
      </c>
      <c r="I1188" s="2">
        <v>3168.6000979999999</v>
      </c>
      <c r="J1188" s="2">
        <f t="shared" si="1190"/>
        <v>-1.8963728390344634E-2</v>
      </c>
    </row>
    <row r="1189" spans="2:10" x14ac:dyDescent="0.3">
      <c r="B1189" s="29">
        <v>45331</v>
      </c>
      <c r="C1189" s="2">
        <v>2921.5</v>
      </c>
      <c r="D1189" s="2">
        <f t="shared" si="1188"/>
        <v>7.3269545728816485E-3</v>
      </c>
      <c r="E1189" s="2">
        <v>727.34997599999997</v>
      </c>
      <c r="F1189" s="2">
        <f t="shared" si="1188"/>
        <v>-2.7606983957219292E-2</v>
      </c>
      <c r="G1189" s="2">
        <v>15.5</v>
      </c>
      <c r="H1189" s="2">
        <f t="shared" ref="H1189" si="1218">(G1189-G1188)/G1188</f>
        <v>4.7297297297297244E-2</v>
      </c>
      <c r="I1189" s="2">
        <v>3215.1999510000001</v>
      </c>
      <c r="J1189" s="2">
        <f t="shared" si="1190"/>
        <v>1.470676373121799E-2</v>
      </c>
    </row>
    <row r="1190" spans="2:10" x14ac:dyDescent="0.3">
      <c r="B1190" s="29">
        <v>45334</v>
      </c>
      <c r="C1190" s="2">
        <v>2904.6999510000001</v>
      </c>
      <c r="D1190" s="2">
        <f t="shared" si="1188"/>
        <v>-5.7504874208454369E-3</v>
      </c>
      <c r="E1190" s="2">
        <v>689.20001200000002</v>
      </c>
      <c r="F1190" s="2">
        <f t="shared" si="1188"/>
        <v>-5.2450629351502111E-2</v>
      </c>
      <c r="G1190" s="2">
        <v>14.45</v>
      </c>
      <c r="H1190" s="2">
        <f t="shared" ref="H1190" si="1219">(G1190-G1189)/G1189</f>
        <v>-6.7741935483871016E-2</v>
      </c>
      <c r="I1190" s="2">
        <v>3169.75</v>
      </c>
      <c r="J1190" s="2">
        <f t="shared" si="1190"/>
        <v>-1.4135964074602604E-2</v>
      </c>
    </row>
    <row r="1191" spans="2:10" x14ac:dyDescent="0.3">
      <c r="B1191" s="29">
        <v>45335</v>
      </c>
      <c r="C1191" s="2">
        <v>2930.1999510000001</v>
      </c>
      <c r="D1191" s="2">
        <f t="shared" si="1188"/>
        <v>8.778875763474683E-3</v>
      </c>
      <c r="E1191" s="2">
        <v>682.79998799999998</v>
      </c>
      <c r="F1191" s="2">
        <f t="shared" si="1188"/>
        <v>-9.2861635063349792E-3</v>
      </c>
      <c r="G1191" s="2">
        <v>14.7</v>
      </c>
      <c r="H1191" s="2">
        <f t="shared" ref="H1191" si="1220">(G1191-G1190)/G1190</f>
        <v>1.7301038062283738E-2</v>
      </c>
      <c r="I1191" s="2">
        <v>3178.4499510000001</v>
      </c>
      <c r="J1191" s="2">
        <f t="shared" si="1190"/>
        <v>2.7446804953072182E-3</v>
      </c>
    </row>
    <row r="1192" spans="2:10" x14ac:dyDescent="0.3">
      <c r="B1192" s="29">
        <v>45336</v>
      </c>
      <c r="C1192" s="2">
        <v>2962.75</v>
      </c>
      <c r="D1192" s="2">
        <f t="shared" si="1188"/>
        <v>1.110847366879911E-2</v>
      </c>
      <c r="E1192" s="2">
        <v>709.54998799999998</v>
      </c>
      <c r="F1192" s="2">
        <f t="shared" si="1188"/>
        <v>3.9176919259113992E-2</v>
      </c>
      <c r="G1192" s="2">
        <v>15.55</v>
      </c>
      <c r="H1192" s="2">
        <f t="shared" ref="H1192" si="1221">(G1192-G1191)/G1191</f>
        <v>5.7823129251700779E-2</v>
      </c>
      <c r="I1192" s="2">
        <v>3207.1999510000001</v>
      </c>
      <c r="J1192" s="2">
        <f t="shared" si="1190"/>
        <v>9.0452895100502397E-3</v>
      </c>
    </row>
    <row r="1193" spans="2:10" x14ac:dyDescent="0.3">
      <c r="B1193" s="29">
        <v>45337</v>
      </c>
      <c r="C1193" s="2">
        <v>2941.1999510000001</v>
      </c>
      <c r="D1193" s="2">
        <f t="shared" si="1188"/>
        <v>-7.2736643321238527E-3</v>
      </c>
      <c r="E1193" s="2">
        <v>738.5</v>
      </c>
      <c r="F1193" s="2">
        <f t="shared" si="1188"/>
        <v>4.0800524965973244E-2</v>
      </c>
      <c r="G1193" s="2">
        <v>15.95</v>
      </c>
      <c r="H1193" s="2">
        <f t="shared" ref="H1193" si="1222">(G1193-G1192)/G1192</f>
        <v>2.5723472668810195E-2</v>
      </c>
      <c r="I1193" s="2">
        <v>3193.8000489999999</v>
      </c>
      <c r="J1193" s="2">
        <f t="shared" si="1190"/>
        <v>-4.1780687842122351E-3</v>
      </c>
    </row>
    <row r="1194" spans="2:10" x14ac:dyDescent="0.3">
      <c r="B1194" s="29">
        <v>45338</v>
      </c>
      <c r="C1194" s="2">
        <v>2921.1499020000001</v>
      </c>
      <c r="D1194" s="2">
        <f t="shared" si="1188"/>
        <v>-6.8169622378726688E-3</v>
      </c>
      <c r="E1194" s="2">
        <v>748.59997599999997</v>
      </c>
      <c r="F1194" s="2">
        <f t="shared" si="1188"/>
        <v>1.3676338524035166E-2</v>
      </c>
      <c r="G1194" s="2">
        <v>15.9</v>
      </c>
      <c r="H1194" s="2">
        <f t="shared" ref="H1194" si="1223">(G1194-G1193)/G1193</f>
        <v>-3.1347962382444476E-3</v>
      </c>
      <c r="I1194" s="2">
        <v>3223.6000979999999</v>
      </c>
      <c r="J1194" s="2">
        <f t="shared" si="1190"/>
        <v>9.33059319393853E-3</v>
      </c>
    </row>
    <row r="1195" spans="2:10" x14ac:dyDescent="0.3">
      <c r="B1195" s="29">
        <v>45341</v>
      </c>
      <c r="C1195" s="2">
        <v>2948</v>
      </c>
      <c r="D1195" s="2">
        <f t="shared" si="1188"/>
        <v>9.1916193625040093E-3</v>
      </c>
      <c r="E1195" s="2">
        <v>740.45001200000002</v>
      </c>
      <c r="F1195" s="2">
        <f t="shared" si="1188"/>
        <v>-1.0886941305485634E-2</v>
      </c>
      <c r="G1195" s="2">
        <v>16</v>
      </c>
      <c r="H1195" s="2">
        <f t="shared" ref="H1195" si="1224">(G1195-G1194)/G1194</f>
        <v>6.2893081761006067E-3</v>
      </c>
      <c r="I1195" s="2">
        <v>3258.8000489999999</v>
      </c>
      <c r="J1195" s="2">
        <f t="shared" si="1190"/>
        <v>1.091945338438194E-2</v>
      </c>
    </row>
    <row r="1196" spans="2:10" x14ac:dyDescent="0.3">
      <c r="B1196" s="29">
        <v>45342</v>
      </c>
      <c r="C1196" s="2">
        <v>2942.0500489999999</v>
      </c>
      <c r="D1196" s="2">
        <f t="shared" si="1188"/>
        <v>-2.018300881953886E-3</v>
      </c>
      <c r="E1196" s="2">
        <v>737.75</v>
      </c>
      <c r="F1196" s="2">
        <f t="shared" si="1188"/>
        <v>-3.6464473715208949E-3</v>
      </c>
      <c r="G1196" s="2">
        <v>15.95</v>
      </c>
      <c r="H1196" s="2">
        <f t="shared" ref="H1196" si="1225">(G1196-G1195)/G1195</f>
        <v>-3.1250000000000444E-3</v>
      </c>
      <c r="I1196" s="2">
        <v>3228.6000979999999</v>
      </c>
      <c r="J1196" s="2">
        <f t="shared" si="1190"/>
        <v>-9.2671997501863473E-3</v>
      </c>
    </row>
    <row r="1197" spans="2:10" x14ac:dyDescent="0.3">
      <c r="B1197" s="29">
        <v>45343</v>
      </c>
      <c r="C1197" s="2">
        <v>2935.3999020000001</v>
      </c>
      <c r="D1197" s="2">
        <f t="shared" si="1188"/>
        <v>-2.2603786098948971E-3</v>
      </c>
      <c r="E1197" s="2">
        <v>750.5</v>
      </c>
      <c r="F1197" s="2">
        <f t="shared" si="1188"/>
        <v>1.7282277194171466E-2</v>
      </c>
      <c r="G1197" s="2">
        <v>15.35</v>
      </c>
      <c r="H1197" s="2">
        <f t="shared" ref="H1197" si="1226">(G1197-G1196)/G1196</f>
        <v>-3.761755485893415E-2</v>
      </c>
      <c r="I1197" s="2">
        <v>3223.1999510000001</v>
      </c>
      <c r="J1197" s="2">
        <f t="shared" si="1190"/>
        <v>-1.6725970501410279E-3</v>
      </c>
    </row>
    <row r="1198" spans="2:10" x14ac:dyDescent="0.3">
      <c r="B1198" s="29">
        <v>45344</v>
      </c>
      <c r="C1198" s="2">
        <v>2963.5</v>
      </c>
      <c r="D1198" s="2">
        <f t="shared" si="1188"/>
        <v>9.572834686290688E-3</v>
      </c>
      <c r="E1198" s="2">
        <v>750.90002400000003</v>
      </c>
      <c r="F1198" s="2">
        <f t="shared" si="1188"/>
        <v>5.330099933378153E-4</v>
      </c>
      <c r="G1198" s="2">
        <v>16.299999</v>
      </c>
      <c r="H1198" s="2">
        <f t="shared" ref="H1198" si="1227">(G1198-G1197)/G1197</f>
        <v>6.188918566775245E-2</v>
      </c>
      <c r="I1198" s="2">
        <v>3263.0500489999999</v>
      </c>
      <c r="J1198" s="2">
        <f t="shared" si="1190"/>
        <v>1.2363520292197935E-2</v>
      </c>
    </row>
    <row r="1199" spans="2:10" x14ac:dyDescent="0.3">
      <c r="B1199" s="29">
        <v>45345</v>
      </c>
      <c r="C1199" s="2">
        <v>2987.25</v>
      </c>
      <c r="D1199" s="2">
        <f t="shared" si="1188"/>
        <v>8.0141724312468368E-3</v>
      </c>
      <c r="E1199" s="2">
        <v>752.04998799999998</v>
      </c>
      <c r="F1199" s="2">
        <f t="shared" si="1188"/>
        <v>1.5314475472702268E-3</v>
      </c>
      <c r="G1199" s="2">
        <v>17.549999</v>
      </c>
      <c r="H1199" s="2">
        <f t="shared" ref="H1199" si="1228">(G1199-G1198)/G1198</f>
        <v>7.6687121269148548E-2</v>
      </c>
      <c r="I1199" s="2">
        <v>3273.3000489999999</v>
      </c>
      <c r="J1199" s="2">
        <f t="shared" si="1190"/>
        <v>3.1412328484330889E-3</v>
      </c>
    </row>
    <row r="1200" spans="2:10" x14ac:dyDescent="0.3">
      <c r="B1200" s="29">
        <v>45348</v>
      </c>
      <c r="C1200" s="2">
        <v>2974.6499020000001</v>
      </c>
      <c r="D1200" s="2">
        <f t="shared" si="1188"/>
        <v>-4.2179589923842624E-3</v>
      </c>
      <c r="E1200" s="2">
        <v>745.15002400000003</v>
      </c>
      <c r="F1200" s="2">
        <f t="shared" si="1188"/>
        <v>-9.1748741574342717E-3</v>
      </c>
      <c r="G1200" s="2">
        <v>16.850000000000001</v>
      </c>
      <c r="H1200" s="2">
        <f t="shared" ref="H1200" si="1229">(G1200-G1199)/G1199</f>
        <v>-3.9885985178688514E-2</v>
      </c>
      <c r="I1200" s="2">
        <v>3327.75</v>
      </c>
      <c r="J1200" s="2">
        <f t="shared" si="1190"/>
        <v>1.6634573728318804E-2</v>
      </c>
    </row>
    <row r="1201" spans="2:10" x14ac:dyDescent="0.3">
      <c r="B1201" s="29">
        <v>45349</v>
      </c>
      <c r="C1201" s="2">
        <v>2971.3000489999999</v>
      </c>
      <c r="D1201" s="2">
        <f t="shared" si="1188"/>
        <v>-1.1261335317974393E-3</v>
      </c>
      <c r="E1201" s="2">
        <v>733.15002400000003</v>
      </c>
      <c r="F1201" s="2">
        <f t="shared" si="1188"/>
        <v>-1.610413958733228E-2</v>
      </c>
      <c r="G1201" s="2">
        <v>15.85</v>
      </c>
      <c r="H1201" s="2">
        <f t="shared" ref="H1201" si="1230">(G1201-G1200)/G1200</f>
        <v>-5.9347181008902176E-2</v>
      </c>
      <c r="I1201" s="2">
        <v>3302.3000489999999</v>
      </c>
      <c r="J1201" s="2">
        <f t="shared" si="1190"/>
        <v>-7.6477953572233661E-3</v>
      </c>
    </row>
    <row r="1202" spans="2:10" x14ac:dyDescent="0.3">
      <c r="B1202" s="29">
        <v>45350</v>
      </c>
      <c r="C1202" s="2">
        <v>2911.25</v>
      </c>
      <c r="D1202" s="2">
        <f t="shared" si="1188"/>
        <v>-2.021002524474429E-2</v>
      </c>
      <c r="E1202" s="2">
        <v>750.34997599999997</v>
      </c>
      <c r="F1202" s="2">
        <f t="shared" si="1188"/>
        <v>2.3460344318286402E-2</v>
      </c>
      <c r="G1202" s="2">
        <v>13.65</v>
      </c>
      <c r="H1202" s="2">
        <f t="shared" ref="H1202" si="1231">(G1202-G1201)/G1201</f>
        <v>-0.13880126182965297</v>
      </c>
      <c r="I1202" s="2">
        <v>3219</v>
      </c>
      <c r="J1202" s="2">
        <f t="shared" si="1190"/>
        <v>-2.5224857754892624E-2</v>
      </c>
    </row>
    <row r="1203" spans="2:10" x14ac:dyDescent="0.3">
      <c r="B1203" s="29">
        <v>45351</v>
      </c>
      <c r="C1203" s="2">
        <v>2921.6000979999999</v>
      </c>
      <c r="D1203" s="2">
        <f t="shared" si="1188"/>
        <v>3.5552075568913316E-3</v>
      </c>
      <c r="E1203" s="2">
        <v>746.70001200000002</v>
      </c>
      <c r="F1203" s="2">
        <f t="shared" si="1188"/>
        <v>-4.8643487928890861E-3</v>
      </c>
      <c r="G1203" s="2">
        <v>13.65</v>
      </c>
      <c r="H1203" s="2">
        <f t="shared" ref="H1203" si="1232">(G1203-G1202)/G1202</f>
        <v>0</v>
      </c>
      <c r="I1203" s="2">
        <v>3285.3999020000001</v>
      </c>
      <c r="J1203" s="2">
        <f t="shared" si="1190"/>
        <v>2.0627493631562632E-2</v>
      </c>
    </row>
    <row r="1204" spans="2:10" x14ac:dyDescent="0.3">
      <c r="B1204" s="29">
        <v>45352</v>
      </c>
      <c r="C1204" s="2">
        <v>2984.25</v>
      </c>
      <c r="D1204" s="2">
        <f t="shared" si="1188"/>
        <v>2.1443695200752323E-2</v>
      </c>
      <c r="E1204" s="2">
        <v>748.65002400000003</v>
      </c>
      <c r="F1204" s="2">
        <f t="shared" si="1188"/>
        <v>2.6115065871995932E-3</v>
      </c>
      <c r="G1204" s="2">
        <v>14.2</v>
      </c>
      <c r="H1204" s="2">
        <f t="shared" ref="H1204" si="1233">(G1204-G1203)/G1203</f>
        <v>4.0293040293040212E-2</v>
      </c>
      <c r="I1204" s="2">
        <v>3318.75</v>
      </c>
      <c r="J1204" s="2">
        <f t="shared" si="1190"/>
        <v>1.0151001094173615E-2</v>
      </c>
    </row>
    <row r="1205" spans="2:10" x14ac:dyDescent="0.3">
      <c r="B1205" s="29">
        <v>45355</v>
      </c>
      <c r="C1205" s="2">
        <v>3014.8000489999999</v>
      </c>
      <c r="D1205" s="2">
        <f t="shared" si="1188"/>
        <v>1.0237094412331388E-2</v>
      </c>
      <c r="E1205" s="2">
        <v>757.70001200000002</v>
      </c>
      <c r="F1205" s="2">
        <f t="shared" si="1188"/>
        <v>1.2088409416787762E-2</v>
      </c>
      <c r="G1205" s="2">
        <v>14.2</v>
      </c>
      <c r="H1205" s="2">
        <f t="shared" ref="H1205" si="1234">(G1205-G1204)/G1204</f>
        <v>0</v>
      </c>
      <c r="I1205" s="2">
        <v>3317.1499020000001</v>
      </c>
      <c r="J1205" s="2">
        <f t="shared" si="1190"/>
        <v>-4.8213875706211342E-4</v>
      </c>
    </row>
    <row r="1206" spans="2:10" x14ac:dyDescent="0.3">
      <c r="B1206" s="29">
        <v>45356</v>
      </c>
      <c r="C1206" s="2">
        <v>3000.3999020000001</v>
      </c>
      <c r="D1206" s="2">
        <f t="shared" si="1188"/>
        <v>-4.7764849296643465E-3</v>
      </c>
      <c r="E1206" s="2">
        <v>744.54998799999998</v>
      </c>
      <c r="F1206" s="2">
        <f t="shared" si="1188"/>
        <v>-1.7355185154728531E-2</v>
      </c>
      <c r="G1206" s="2">
        <v>14.35</v>
      </c>
      <c r="H1206" s="2">
        <f t="shared" ref="H1206" si="1235">(G1206-G1205)/G1205</f>
        <v>1.0563380281690167E-2</v>
      </c>
      <c r="I1206" s="2">
        <v>3310.1999510000001</v>
      </c>
      <c r="J1206" s="2">
        <f t="shared" si="1190"/>
        <v>-2.0951573505344876E-3</v>
      </c>
    </row>
    <row r="1207" spans="2:10" x14ac:dyDescent="0.3">
      <c r="B1207" s="29">
        <v>45357</v>
      </c>
      <c r="C1207" s="2">
        <v>3006</v>
      </c>
      <c r="D1207" s="2">
        <f t="shared" si="1188"/>
        <v>1.8664505342327828E-3</v>
      </c>
      <c r="E1207" s="2">
        <v>728.79998799999998</v>
      </c>
      <c r="F1207" s="2">
        <f t="shared" si="1188"/>
        <v>-2.1153717351211614E-2</v>
      </c>
      <c r="G1207" s="2">
        <v>14.1</v>
      </c>
      <c r="H1207" s="2">
        <f t="shared" ref="H1207" si="1236">(G1207-G1206)/G1206</f>
        <v>-1.7421602787456445E-2</v>
      </c>
      <c r="I1207" s="2">
        <v>3233.9499510000001</v>
      </c>
      <c r="J1207" s="2">
        <f t="shared" si="1190"/>
        <v>-2.3034862282855492E-2</v>
      </c>
    </row>
    <row r="1208" spans="2:10" x14ac:dyDescent="0.3">
      <c r="B1208" s="29">
        <v>45358</v>
      </c>
      <c r="C1208" s="2">
        <v>2957.8500979999999</v>
      </c>
      <c r="D1208" s="2">
        <f t="shared" si="1188"/>
        <v>-1.6017931470392585E-2</v>
      </c>
      <c r="E1208" s="2">
        <v>766.20001200000002</v>
      </c>
      <c r="F1208" s="2">
        <f t="shared" si="1188"/>
        <v>5.1317267584806862E-2</v>
      </c>
      <c r="G1208" s="2">
        <v>14.25</v>
      </c>
      <c r="H1208" s="2">
        <f t="shared" ref="H1208" si="1237">(G1208-G1207)/G1207</f>
        <v>1.0638297872340451E-2</v>
      </c>
      <c r="I1208" s="2">
        <v>3226.5500489999999</v>
      </c>
      <c r="J1208" s="2">
        <f t="shared" si="1190"/>
        <v>-2.2881931112483413E-3</v>
      </c>
    </row>
    <row r="1209" spans="2:10" x14ac:dyDescent="0.3">
      <c r="B1209" s="29">
        <v>45362</v>
      </c>
      <c r="C1209" s="2">
        <v>2933.1999510000001</v>
      </c>
      <c r="D1209" s="2">
        <f t="shared" si="1188"/>
        <v>-8.3338053597332221E-3</v>
      </c>
      <c r="E1209" s="2">
        <v>731</v>
      </c>
      <c r="F1209" s="2">
        <f t="shared" si="1188"/>
        <v>-4.594102251201742E-2</v>
      </c>
      <c r="G1209" s="2">
        <v>13.75</v>
      </c>
      <c r="H1209" s="2">
        <f t="shared" ref="H1209" si="1238">(G1209-G1208)/G1208</f>
        <v>-3.5087719298245612E-2</v>
      </c>
      <c r="I1209" s="2">
        <v>3207.3500979999999</v>
      </c>
      <c r="J1209" s="2">
        <f t="shared" si="1190"/>
        <v>-5.9506131032898962E-3</v>
      </c>
    </row>
    <row r="1210" spans="2:10" x14ac:dyDescent="0.3">
      <c r="B1210" s="29">
        <v>45363</v>
      </c>
      <c r="C1210" s="2">
        <v>2950.8500979999999</v>
      </c>
      <c r="D1210" s="2">
        <f t="shared" si="1188"/>
        <v>6.0173691854803367E-3</v>
      </c>
      <c r="E1210" s="2">
        <v>710.90002400000003</v>
      </c>
      <c r="F1210" s="2">
        <f t="shared" si="1188"/>
        <v>-2.7496547195622393E-2</v>
      </c>
      <c r="G1210" s="2">
        <v>13.7</v>
      </c>
      <c r="H1210" s="2">
        <f t="shared" ref="H1210" si="1239">(G1210-G1209)/G1209</f>
        <v>-3.636363636363688E-3</v>
      </c>
      <c r="I1210" s="2">
        <v>3122.5</v>
      </c>
      <c r="J1210" s="2">
        <f t="shared" si="1190"/>
        <v>-2.6454891236510063E-2</v>
      </c>
    </row>
    <row r="1211" spans="2:10" x14ac:dyDescent="0.3">
      <c r="B1211" s="29">
        <v>45364</v>
      </c>
      <c r="C1211" s="2">
        <v>2864.3500979999999</v>
      </c>
      <c r="D1211" s="2">
        <f t="shared" si="1188"/>
        <v>-2.9313586636822785E-2</v>
      </c>
      <c r="E1211" s="2">
        <v>672.90002400000003</v>
      </c>
      <c r="F1211" s="2">
        <f t="shared" si="1188"/>
        <v>-5.3453367164325763E-2</v>
      </c>
      <c r="G1211" s="2">
        <v>12.4</v>
      </c>
      <c r="H1211" s="2">
        <f t="shared" ref="H1211" si="1240">(G1211-G1210)/G1210</f>
        <v>-9.4890510948905035E-2</v>
      </c>
      <c r="I1211" s="2">
        <v>2906.1999510000001</v>
      </c>
      <c r="J1211" s="2">
        <f t="shared" si="1190"/>
        <v>-6.9271432826260998E-2</v>
      </c>
    </row>
    <row r="1212" spans="2:10" x14ac:dyDescent="0.3">
      <c r="B1212" s="29">
        <v>45365</v>
      </c>
      <c r="C1212" s="2">
        <v>2862.9499510000001</v>
      </c>
      <c r="D1212" s="2">
        <f t="shared" si="1188"/>
        <v>-4.888183888476029E-4</v>
      </c>
      <c r="E1212" s="2">
        <v>705.75</v>
      </c>
      <c r="F1212" s="2">
        <f t="shared" si="1188"/>
        <v>4.8818509181684872E-2</v>
      </c>
      <c r="G1212" s="2">
        <v>13.1</v>
      </c>
      <c r="H1212" s="2">
        <f t="shared" ref="H1212" si="1241">(G1212-G1211)/G1211</f>
        <v>5.6451612903225749E-2</v>
      </c>
      <c r="I1212" s="2">
        <v>3087.4499510000001</v>
      </c>
      <c r="J1212" s="2">
        <f t="shared" si="1190"/>
        <v>6.236666542425387E-2</v>
      </c>
    </row>
    <row r="1213" spans="2:10" x14ac:dyDescent="0.3">
      <c r="B1213" s="29">
        <v>45366</v>
      </c>
      <c r="C1213" s="2">
        <v>2836.4499510000001</v>
      </c>
      <c r="D1213" s="2">
        <f t="shared" si="1188"/>
        <v>-9.2561869587499471E-3</v>
      </c>
      <c r="E1213" s="2">
        <v>714.5</v>
      </c>
      <c r="F1213" s="2">
        <f t="shared" si="1188"/>
        <v>1.2398157987956075E-2</v>
      </c>
      <c r="G1213" s="2">
        <v>13.15</v>
      </c>
      <c r="H1213" s="2">
        <f t="shared" ref="H1213" si="1242">(G1213-G1212)/G1212</f>
        <v>3.8167938931298255E-3</v>
      </c>
      <c r="I1213" s="2">
        <v>3132.1999510000001</v>
      </c>
      <c r="J1213" s="2">
        <f t="shared" si="1190"/>
        <v>1.4494162078807412E-2</v>
      </c>
    </row>
    <row r="1214" spans="2:10" x14ac:dyDescent="0.3">
      <c r="B1214" s="29">
        <v>45369</v>
      </c>
      <c r="C1214" s="2">
        <v>2878.9499510000001</v>
      </c>
      <c r="D1214" s="2">
        <f t="shared" si="1188"/>
        <v>1.498351838889894E-2</v>
      </c>
      <c r="E1214" s="2">
        <v>706.75</v>
      </c>
      <c r="F1214" s="2">
        <f t="shared" si="1188"/>
        <v>-1.0846745976207137E-2</v>
      </c>
      <c r="G1214" s="2">
        <v>13.15</v>
      </c>
      <c r="H1214" s="2">
        <f t="shared" ref="H1214" si="1243">(G1214-G1213)/G1213</f>
        <v>0</v>
      </c>
      <c r="I1214" s="2">
        <v>3111.75</v>
      </c>
      <c r="J1214" s="2">
        <f t="shared" si="1190"/>
        <v>-6.5289417406034734E-3</v>
      </c>
    </row>
    <row r="1215" spans="2:10" x14ac:dyDescent="0.3">
      <c r="B1215" s="29">
        <v>45370</v>
      </c>
      <c r="C1215" s="2">
        <v>2850.5</v>
      </c>
      <c r="D1215" s="2">
        <f t="shared" si="1188"/>
        <v>-9.8820582101880571E-3</v>
      </c>
      <c r="E1215" s="2">
        <v>692.70001200000002</v>
      </c>
      <c r="F1215" s="2">
        <f t="shared" si="1188"/>
        <v>-1.9879714184648015E-2</v>
      </c>
      <c r="G1215" s="2">
        <v>12.85</v>
      </c>
      <c r="H1215" s="2">
        <f t="shared" ref="H1215" si="1244">(G1215-G1214)/G1214</f>
        <v>-2.2813688212927809E-2</v>
      </c>
      <c r="I1215" s="2">
        <v>3052.6999510000001</v>
      </c>
      <c r="J1215" s="2">
        <f t="shared" si="1190"/>
        <v>-1.8976475937977005E-2</v>
      </c>
    </row>
    <row r="1216" spans="2:10" x14ac:dyDescent="0.3">
      <c r="B1216" s="29">
        <v>45371</v>
      </c>
      <c r="C1216" s="2">
        <v>2887.5</v>
      </c>
      <c r="D1216" s="2">
        <f t="shared" si="1188"/>
        <v>1.2980178915979653E-2</v>
      </c>
      <c r="E1216" s="2">
        <v>684.65002400000003</v>
      </c>
      <c r="F1216" s="2">
        <f t="shared" si="1188"/>
        <v>-1.1621174910561406E-2</v>
      </c>
      <c r="G1216" s="2">
        <v>12.75</v>
      </c>
      <c r="H1216" s="2">
        <f t="shared" ref="H1216" si="1245">(G1216-G1215)/G1215</f>
        <v>-7.7821011673151474E-3</v>
      </c>
      <c r="I1216" s="2">
        <v>3051.4499510000001</v>
      </c>
      <c r="J1216" s="2">
        <f t="shared" si="1190"/>
        <v>-4.0947358733717883E-4</v>
      </c>
    </row>
    <row r="1217" spans="2:10" x14ac:dyDescent="0.3">
      <c r="B1217" s="29">
        <v>45372</v>
      </c>
      <c r="C1217" s="2">
        <v>2901.9499510000001</v>
      </c>
      <c r="D1217" s="2">
        <f t="shared" si="1188"/>
        <v>5.0043120346320536E-3</v>
      </c>
      <c r="E1217" s="2">
        <v>692.75</v>
      </c>
      <c r="F1217" s="2">
        <f t="shared" si="1188"/>
        <v>1.1830827015351085E-2</v>
      </c>
      <c r="G1217" s="2">
        <v>12.8</v>
      </c>
      <c r="H1217" s="2">
        <f t="shared" ref="H1217" si="1246">(G1217-G1216)/G1216</f>
        <v>3.9215686274510358E-3</v>
      </c>
      <c r="I1217" s="2">
        <v>3066.5</v>
      </c>
      <c r="J1217" s="2">
        <f t="shared" si="1190"/>
        <v>4.9320976066043118E-3</v>
      </c>
    </row>
    <row r="1218" spans="2:10" x14ac:dyDescent="0.3">
      <c r="B1218" s="29">
        <v>45373</v>
      </c>
      <c r="C1218" s="2">
        <v>2910.0500489999999</v>
      </c>
      <c r="D1218" s="2">
        <f t="shared" si="1188"/>
        <v>2.7912604065444438E-3</v>
      </c>
      <c r="E1218" s="2">
        <v>687</v>
      </c>
      <c r="F1218" s="2">
        <f t="shared" si="1188"/>
        <v>-8.3002526163839761E-3</v>
      </c>
      <c r="G1218" s="2">
        <v>13.3</v>
      </c>
      <c r="H1218" s="2">
        <f t="shared" ref="H1218" si="1247">(G1218-G1217)/G1217</f>
        <v>3.90625E-2</v>
      </c>
      <c r="I1218" s="2">
        <v>3107.6999510000001</v>
      </c>
      <c r="J1218" s="2">
        <f t="shared" si="1190"/>
        <v>1.3435496820479393E-2</v>
      </c>
    </row>
    <row r="1219" spans="2:10" x14ac:dyDescent="0.3">
      <c r="B1219" s="29">
        <v>45377</v>
      </c>
      <c r="C1219" s="2">
        <v>2883.1499020000001</v>
      </c>
      <c r="D1219" s="2">
        <f t="shared" si="1188"/>
        <v>-9.2438777845912697E-3</v>
      </c>
      <c r="E1219" s="2">
        <v>673</v>
      </c>
      <c r="F1219" s="2">
        <f t="shared" si="1188"/>
        <v>-2.0378457059679767E-2</v>
      </c>
      <c r="G1219" s="2">
        <v>13.3</v>
      </c>
      <c r="H1219" s="2">
        <f t="shared" ref="H1219" si="1248">(G1219-G1218)/G1218</f>
        <v>0</v>
      </c>
      <c r="I1219" s="2">
        <v>3109.9499510000001</v>
      </c>
      <c r="J1219" s="2">
        <f t="shared" si="1190"/>
        <v>7.2400812030646384E-4</v>
      </c>
    </row>
    <row r="1220" spans="2:10" x14ac:dyDescent="0.3">
      <c r="B1220" s="29">
        <v>45378</v>
      </c>
      <c r="C1220" s="2">
        <v>2985.6999510000001</v>
      </c>
      <c r="D1220" s="2">
        <f t="shared" si="1188"/>
        <v>3.5568753788647073E-2</v>
      </c>
      <c r="E1220" s="2">
        <v>661.04998799999998</v>
      </c>
      <c r="F1220" s="2">
        <f t="shared" si="1188"/>
        <v>-1.7756332838038656E-2</v>
      </c>
      <c r="G1220" s="2">
        <v>13.3</v>
      </c>
      <c r="H1220" s="2">
        <f t="shared" ref="H1220" si="1249">(G1220-G1219)/G1219</f>
        <v>0</v>
      </c>
      <c r="I1220" s="2">
        <v>3122.1000979999999</v>
      </c>
      <c r="J1220" s="2">
        <f t="shared" si="1190"/>
        <v>3.9068625513066441E-3</v>
      </c>
    </row>
    <row r="1221" spans="2:10" x14ac:dyDescent="0.3">
      <c r="B1221" s="29">
        <v>45379</v>
      </c>
      <c r="C1221" s="2">
        <v>2971.6999510000001</v>
      </c>
      <c r="D1221" s="2">
        <f t="shared" si="1188"/>
        <v>-4.6890177277562608E-3</v>
      </c>
      <c r="E1221" s="2">
        <v>656.40002400000003</v>
      </c>
      <c r="F1221" s="2">
        <f t="shared" si="1188"/>
        <v>-7.0342093403077928E-3</v>
      </c>
      <c r="G1221" s="2">
        <v>13.25</v>
      </c>
      <c r="H1221" s="2">
        <f t="shared" ref="H1221" si="1250">(G1221-G1220)/G1220</f>
        <v>-3.7593984962406546E-3</v>
      </c>
      <c r="I1221" s="2">
        <v>3197.1000979999999</v>
      </c>
      <c r="J1221" s="2">
        <f t="shared" si="1190"/>
        <v>2.4022291933575284E-2</v>
      </c>
    </row>
    <row r="1222" spans="2:10" x14ac:dyDescent="0.3">
      <c r="B1222" s="29">
        <v>45383</v>
      </c>
      <c r="C1222" s="2">
        <v>2969.5500489999999</v>
      </c>
      <c r="D1222" s="2">
        <f t="shared" si="1188"/>
        <v>-7.2345863830453419E-4</v>
      </c>
      <c r="E1222" s="2">
        <v>728.5</v>
      </c>
      <c r="F1222" s="2">
        <f t="shared" si="1188"/>
        <v>0.10984151944516073</v>
      </c>
      <c r="G1222" s="2">
        <v>14</v>
      </c>
      <c r="H1222" s="2">
        <f t="shared" ref="H1222" si="1251">(G1222-G1221)/G1221</f>
        <v>5.6603773584905662E-2</v>
      </c>
      <c r="I1222" s="2">
        <v>3252.1000979999999</v>
      </c>
      <c r="J1222" s="2">
        <f t="shared" si="1190"/>
        <v>1.7203089773262396E-2</v>
      </c>
    </row>
    <row r="1223" spans="2:10" x14ac:dyDescent="0.3">
      <c r="B1223" s="29">
        <v>45384</v>
      </c>
      <c r="C1223" s="2">
        <v>2973.8999020000001</v>
      </c>
      <c r="D1223" s="2">
        <f t="shared" si="1188"/>
        <v>1.4648188877857053E-3</v>
      </c>
      <c r="E1223" s="2">
        <v>757.65002400000003</v>
      </c>
      <c r="F1223" s="2">
        <f t="shared" si="1188"/>
        <v>4.0013759780370667E-2</v>
      </c>
      <c r="G1223" s="2">
        <v>13.45</v>
      </c>
      <c r="H1223" s="2">
        <f t="shared" ref="H1223" si="1252">(G1223-G1222)/G1222</f>
        <v>-3.9285714285714333E-2</v>
      </c>
      <c r="I1223" s="2">
        <v>3268.75</v>
      </c>
      <c r="J1223" s="2">
        <f t="shared" si="1190"/>
        <v>5.1197384761433352E-3</v>
      </c>
    </row>
    <row r="1224" spans="2:10" x14ac:dyDescent="0.3">
      <c r="B1224" s="29">
        <v>45385</v>
      </c>
      <c r="C1224" s="2">
        <v>2943.1999510000001</v>
      </c>
      <c r="D1224" s="2">
        <f t="shared" si="1188"/>
        <v>-1.0323128555656428E-2</v>
      </c>
      <c r="E1224" s="2">
        <v>754.20001200000002</v>
      </c>
      <c r="F1224" s="2">
        <f t="shared" si="1188"/>
        <v>-4.553569445937238E-3</v>
      </c>
      <c r="G1224" s="2">
        <v>13.55</v>
      </c>
      <c r="H1224" s="2">
        <f t="shared" ref="H1224" si="1253">(G1224-G1223)/G1223</f>
        <v>7.434944237918322E-3</v>
      </c>
      <c r="I1224" s="2">
        <v>3233.4499510000001</v>
      </c>
      <c r="J1224" s="2">
        <f t="shared" si="1190"/>
        <v>-1.0799250172084112E-2</v>
      </c>
    </row>
    <row r="1225" spans="2:10" x14ac:dyDescent="0.3">
      <c r="B1225" s="29">
        <v>45386</v>
      </c>
      <c r="C1225" s="2">
        <v>2925.8500979999999</v>
      </c>
      <c r="D1225" s="2">
        <f t="shared" ref="D1225:F1239" si="1254">(C1225-C1224)/C1224</f>
        <v>-5.8948944308405797E-3</v>
      </c>
      <c r="E1225" s="2">
        <v>774.70001200000002</v>
      </c>
      <c r="F1225" s="2">
        <f t="shared" si="1254"/>
        <v>2.718111863408456E-2</v>
      </c>
      <c r="G1225" s="2">
        <v>13.35</v>
      </c>
      <c r="H1225" s="2">
        <f t="shared" ref="H1225" si="1255">(G1225-G1224)/G1224</f>
        <v>-1.4760147601476092E-2</v>
      </c>
      <c r="I1225" s="2">
        <v>3210.8000489999999</v>
      </c>
      <c r="J1225" s="2">
        <f t="shared" ref="J1225:J1239" si="1256">(I1225-I1224)/I1224</f>
        <v>-7.0048716829512825E-3</v>
      </c>
    </row>
    <row r="1226" spans="2:10" x14ac:dyDescent="0.3">
      <c r="B1226" s="29">
        <v>45387</v>
      </c>
      <c r="C1226" s="2">
        <v>2920.1999510000001</v>
      </c>
      <c r="D1226" s="2">
        <f t="shared" si="1254"/>
        <v>-1.9311129452127638E-3</v>
      </c>
      <c r="E1226" s="2">
        <v>767.5</v>
      </c>
      <c r="F1226" s="2">
        <f t="shared" si="1254"/>
        <v>-9.2939355730899554E-3</v>
      </c>
      <c r="G1226" s="2">
        <v>13.3</v>
      </c>
      <c r="H1226" s="2">
        <f t="shared" ref="H1226" si="1257">(G1226-G1225)/G1225</f>
        <v>-3.7453183520598453E-3</v>
      </c>
      <c r="I1226" s="2">
        <v>3224.8000489999999</v>
      </c>
      <c r="J1226" s="2">
        <f t="shared" si="1256"/>
        <v>4.3602839748181407E-3</v>
      </c>
    </row>
    <row r="1227" spans="2:10" x14ac:dyDescent="0.3">
      <c r="B1227" s="29">
        <v>45390</v>
      </c>
      <c r="C1227" s="2">
        <v>2971.9499510000001</v>
      </c>
      <c r="D1227" s="2">
        <f t="shared" si="1254"/>
        <v>1.7721389243321714E-2</v>
      </c>
      <c r="E1227" s="2">
        <v>799.25</v>
      </c>
      <c r="F1227" s="2">
        <f t="shared" si="1254"/>
        <v>4.1368078175895766E-2</v>
      </c>
      <c r="G1227" s="2">
        <v>13.15</v>
      </c>
      <c r="H1227" s="2">
        <f t="shared" ref="H1227" si="1258">(G1227-G1226)/G1226</f>
        <v>-1.127819548872183E-2</v>
      </c>
      <c r="I1227" s="2">
        <v>3224.5500489999999</v>
      </c>
      <c r="J1227" s="2">
        <f t="shared" si="1256"/>
        <v>-7.7524186368554593E-5</v>
      </c>
    </row>
    <row r="1228" spans="2:10" x14ac:dyDescent="0.3">
      <c r="B1228" s="29">
        <v>45391</v>
      </c>
      <c r="C1228" s="2">
        <v>2927.3000489999999</v>
      </c>
      <c r="D1228" s="2">
        <f t="shared" si="1254"/>
        <v>-1.5023773191394538E-2</v>
      </c>
      <c r="E1228" s="2">
        <v>805.79998799999998</v>
      </c>
      <c r="F1228" s="2">
        <f t="shared" si="1254"/>
        <v>8.19516796997183E-3</v>
      </c>
      <c r="G1228" s="2">
        <v>12.9</v>
      </c>
      <c r="H1228" s="2">
        <f t="shared" ref="H1228" si="1259">(G1228-G1227)/G1227</f>
        <v>-1.9011406844106463E-2</v>
      </c>
      <c r="I1228" s="2">
        <v>3198.4499510000001</v>
      </c>
      <c r="J1228" s="2">
        <f t="shared" si="1256"/>
        <v>-8.0941829413049646E-3</v>
      </c>
    </row>
    <row r="1229" spans="2:10" x14ac:dyDescent="0.3">
      <c r="B1229" s="29">
        <v>45392</v>
      </c>
      <c r="C1229" s="2">
        <v>2959.1499020000001</v>
      </c>
      <c r="D1229" s="2">
        <f t="shared" si="1254"/>
        <v>1.0880283013994569E-2</v>
      </c>
      <c r="E1229" s="2">
        <v>803.29998799999998</v>
      </c>
      <c r="F1229" s="2">
        <f t="shared" si="1254"/>
        <v>-3.10250687171765E-3</v>
      </c>
      <c r="G1229" s="2">
        <v>12.95</v>
      </c>
      <c r="H1229" s="2">
        <f t="shared" ref="H1229" si="1260">(G1229-G1228)/G1228</f>
        <v>3.8759689922479791E-3</v>
      </c>
      <c r="I1229" s="2">
        <v>3242</v>
      </c>
      <c r="J1229" s="2">
        <f t="shared" si="1256"/>
        <v>1.361598576409925E-2</v>
      </c>
    </row>
    <row r="1230" spans="2:10" x14ac:dyDescent="0.3">
      <c r="B1230" s="29">
        <v>45394</v>
      </c>
      <c r="C1230" s="2">
        <v>2934.3000489999999</v>
      </c>
      <c r="D1230" s="2">
        <f t="shared" si="1254"/>
        <v>-8.3976323684058392E-3</v>
      </c>
      <c r="E1230" s="2">
        <v>784</v>
      </c>
      <c r="F1230" s="2">
        <f t="shared" si="1254"/>
        <v>-2.4025878611117303E-2</v>
      </c>
      <c r="G1230" s="2">
        <v>12.95</v>
      </c>
      <c r="H1230" s="2">
        <f t="shared" ref="H1230" si="1261">(G1230-G1229)/G1229</f>
        <v>0</v>
      </c>
      <c r="I1230" s="2">
        <v>3209.8999020000001</v>
      </c>
      <c r="J1230" s="2">
        <f t="shared" si="1256"/>
        <v>-9.9013257248611632E-3</v>
      </c>
    </row>
    <row r="1231" spans="2:10" x14ac:dyDescent="0.3">
      <c r="B1231" s="29">
        <v>45397</v>
      </c>
      <c r="C1231" s="2">
        <v>2929.6499020000001</v>
      </c>
      <c r="D1231" s="2">
        <f t="shared" si="1254"/>
        <v>-1.5847551110475524E-3</v>
      </c>
      <c r="E1231" s="2">
        <v>766.75</v>
      </c>
      <c r="F1231" s="2">
        <f t="shared" si="1254"/>
        <v>-2.2002551020408163E-2</v>
      </c>
      <c r="G1231" s="2">
        <v>13.15</v>
      </c>
      <c r="H1231" s="2">
        <f t="shared" ref="H1231" si="1262">(G1231-G1230)/G1230</f>
        <v>1.5444015444015528E-2</v>
      </c>
      <c r="I1231" s="2">
        <v>3147.4499510000001</v>
      </c>
      <c r="J1231" s="2">
        <f t="shared" si="1256"/>
        <v>-1.9455420077457621E-2</v>
      </c>
    </row>
    <row r="1232" spans="2:10" x14ac:dyDescent="0.3">
      <c r="B1232" s="29">
        <v>45398</v>
      </c>
      <c r="C1232" s="2">
        <v>2931.5</v>
      </c>
      <c r="D1232" s="2">
        <f t="shared" si="1254"/>
        <v>6.3150822176290505E-4</v>
      </c>
      <c r="E1232" s="2">
        <v>794.20001200000002</v>
      </c>
      <c r="F1232" s="2">
        <f t="shared" si="1254"/>
        <v>3.5800472122595392E-2</v>
      </c>
      <c r="G1232" s="2">
        <v>12.95</v>
      </c>
      <c r="H1232" s="2">
        <f t="shared" ref="H1232" si="1263">(G1232-G1231)/G1231</f>
        <v>-1.5209125475285253E-2</v>
      </c>
      <c r="I1232" s="2">
        <v>3106.3999020000001</v>
      </c>
      <c r="J1232" s="2">
        <f t="shared" si="1256"/>
        <v>-1.3042319858639094E-2</v>
      </c>
    </row>
    <row r="1233" spans="2:10" x14ac:dyDescent="0.3">
      <c r="B1233" s="29">
        <v>45400</v>
      </c>
      <c r="C1233" s="2">
        <v>2928.6499020000001</v>
      </c>
      <c r="D1233" s="2">
        <f t="shared" si="1254"/>
        <v>-9.7223196315875452E-4</v>
      </c>
      <c r="E1233" s="2">
        <v>796.25</v>
      </c>
      <c r="F1233" s="2">
        <f t="shared" si="1254"/>
        <v>2.5811986515054154E-3</v>
      </c>
      <c r="G1233" s="2">
        <v>13.2</v>
      </c>
      <c r="H1233" s="2">
        <f t="shared" ref="H1233" si="1264">(G1233-G1232)/G1232</f>
        <v>1.9305019305019305E-2</v>
      </c>
      <c r="I1233" s="2">
        <v>3019.3000489999999</v>
      </c>
      <c r="J1233" s="2">
        <f t="shared" si="1256"/>
        <v>-2.803884102105543E-2</v>
      </c>
    </row>
    <row r="1234" spans="2:10" x14ac:dyDescent="0.3">
      <c r="B1234" s="29">
        <v>45401</v>
      </c>
      <c r="C1234" s="2">
        <v>2940.25</v>
      </c>
      <c r="D1234" s="2">
        <f t="shared" si="1254"/>
        <v>3.9609029375884371E-3</v>
      </c>
      <c r="E1234" s="2">
        <v>775.54998799999998</v>
      </c>
      <c r="F1234" s="2">
        <f t="shared" si="1254"/>
        <v>-2.5996875353218228E-2</v>
      </c>
      <c r="G1234" s="2">
        <v>12.9</v>
      </c>
      <c r="H1234" s="2">
        <f t="shared" ref="H1234" si="1265">(G1234-G1233)/G1233</f>
        <v>-2.2727272727272648E-2</v>
      </c>
      <c r="I1234" s="2">
        <v>3026.9499510000001</v>
      </c>
      <c r="J1234" s="2">
        <f t="shared" si="1256"/>
        <v>2.5336673652337992E-3</v>
      </c>
    </row>
    <row r="1235" spans="2:10" x14ac:dyDescent="0.3">
      <c r="B1235" s="29">
        <v>45404</v>
      </c>
      <c r="C1235" s="2">
        <v>2959.6999510000001</v>
      </c>
      <c r="D1235" s="2">
        <f t="shared" si="1254"/>
        <v>6.6150670861321505E-3</v>
      </c>
      <c r="E1235" s="2">
        <v>906.90002400000003</v>
      </c>
      <c r="F1235" s="2">
        <f t="shared" si="1254"/>
        <v>0.16936372642945621</v>
      </c>
      <c r="G1235" s="2">
        <v>12.9</v>
      </c>
      <c r="H1235" s="2">
        <f t="shared" ref="H1235" si="1266">(G1235-G1234)/G1234</f>
        <v>0</v>
      </c>
      <c r="I1235" s="2">
        <v>3063.3500979999999</v>
      </c>
      <c r="J1235" s="2">
        <f t="shared" si="1256"/>
        <v>1.2025354759491309E-2</v>
      </c>
    </row>
    <row r="1236" spans="2:10" x14ac:dyDescent="0.3">
      <c r="B1236" s="29">
        <v>45405</v>
      </c>
      <c r="C1236" s="2">
        <v>2918.6499020000001</v>
      </c>
      <c r="D1236" s="2">
        <f t="shared" si="1254"/>
        <v>-1.3869665736261636E-2</v>
      </c>
      <c r="E1236" s="2">
        <v>1088.25</v>
      </c>
      <c r="F1236" s="2">
        <f t="shared" si="1254"/>
        <v>0.19996688852221264</v>
      </c>
      <c r="G1236" s="2">
        <v>14.4</v>
      </c>
      <c r="H1236" s="2">
        <f t="shared" ref="H1236" si="1267">(G1236-G1235)/G1235</f>
        <v>0.11627906976744186</v>
      </c>
      <c r="I1236" s="2">
        <v>3065.1000979999999</v>
      </c>
      <c r="J1236" s="2">
        <f t="shared" si="1256"/>
        <v>5.7126999657745295E-4</v>
      </c>
    </row>
    <row r="1237" spans="2:10" x14ac:dyDescent="0.3">
      <c r="B1237" s="29">
        <v>45406</v>
      </c>
      <c r="C1237" s="2">
        <v>2900.3500979999999</v>
      </c>
      <c r="D1237" s="2">
        <f t="shared" si="1254"/>
        <v>-6.2699551554505767E-3</v>
      </c>
      <c r="E1237" s="2">
        <v>1069.099976</v>
      </c>
      <c r="F1237" s="2">
        <f t="shared" si="1254"/>
        <v>-1.7597081552952015E-2</v>
      </c>
      <c r="G1237" s="2">
        <v>13.1</v>
      </c>
      <c r="H1237" s="2">
        <f t="shared" ref="H1237" si="1268">(G1237-G1236)/G1236</f>
        <v>-9.0277777777777832E-2</v>
      </c>
      <c r="I1237" s="2">
        <v>3043.5500489999999</v>
      </c>
      <c r="J1237" s="2">
        <f t="shared" si="1256"/>
        <v>-7.0307814789022744E-3</v>
      </c>
    </row>
    <row r="1238" spans="2:10" x14ac:dyDescent="0.3">
      <c r="B1238" s="29">
        <v>45407</v>
      </c>
      <c r="C1238" s="2">
        <v>2919.9499510000001</v>
      </c>
      <c r="D1238" s="2">
        <f t="shared" si="1254"/>
        <v>6.7577541806127734E-3</v>
      </c>
      <c r="E1238" s="2">
        <v>1045.400024</v>
      </c>
      <c r="F1238" s="2">
        <f t="shared" si="1254"/>
        <v>-2.2168134442086956E-2</v>
      </c>
      <c r="G1238" s="2">
        <v>13.9</v>
      </c>
      <c r="H1238" s="2">
        <f t="shared" ref="H1238" si="1269">(G1238-G1237)/G1237</f>
        <v>6.1068702290076389E-2</v>
      </c>
      <c r="I1238" s="2">
        <v>3115.25</v>
      </c>
      <c r="J1238" s="2">
        <f t="shared" si="1256"/>
        <v>2.3557999653581532E-2</v>
      </c>
    </row>
    <row r="1239" spans="2:10" x14ac:dyDescent="0.3">
      <c r="B1239" s="29">
        <v>45408</v>
      </c>
      <c r="C1239" s="2">
        <v>2905.1000979999999</v>
      </c>
      <c r="D1239" s="2">
        <f t="shared" si="1254"/>
        <v>-5.0856532643357511E-3</v>
      </c>
      <c r="E1239" s="2">
        <v>1027.9499510000001</v>
      </c>
      <c r="F1239" s="2">
        <f t="shared" si="1254"/>
        <v>-1.669224469044012E-2</v>
      </c>
      <c r="G1239" s="2">
        <v>14</v>
      </c>
      <c r="H1239" s="2">
        <f t="shared" ref="H1239" si="1270">(G1239-G1238)/G1238</f>
        <v>7.1942446043165211E-3</v>
      </c>
      <c r="I1239" s="2">
        <v>3080.3999020000001</v>
      </c>
      <c r="J1239" s="2">
        <f t="shared" si="1256"/>
        <v>-1.1186934595939295E-2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53FA-3506-48B0-B5F1-AFE75340FC6A}">
  <sheetPr codeName="Sheet9"/>
  <dimension ref="A1:M245"/>
  <sheetViews>
    <sheetView topLeftCell="A8" workbookViewId="0">
      <selection activeCell="H25" sqref="H25"/>
    </sheetView>
  </sheetViews>
  <sheetFormatPr defaultRowHeight="14.4" x14ac:dyDescent="0.3"/>
  <cols>
    <col min="1" max="1" width="18" customWidth="1"/>
    <col min="2" max="2" width="14.77734375" customWidth="1"/>
    <col min="7" max="7" width="15.44140625" customWidth="1"/>
    <col min="10" max="10" width="12" bestFit="1" customWidth="1"/>
  </cols>
  <sheetData>
    <row r="1" spans="1:13" x14ac:dyDescent="0.3">
      <c r="A1" s="14" t="s">
        <v>175</v>
      </c>
      <c r="B1" s="14" t="s">
        <v>176</v>
      </c>
    </row>
    <row r="2" spans="1:13" x14ac:dyDescent="0.3">
      <c r="A2" s="2">
        <v>-1.7730110446258114E-3</v>
      </c>
      <c r="B2" s="2">
        <v>2.5276536059043128E-3</v>
      </c>
      <c r="D2" s="10" t="s">
        <v>179</v>
      </c>
      <c r="E2">
        <f>CORREL(A2:A245, B2:B245)</f>
        <v>-0.13269512425199123</v>
      </c>
    </row>
    <row r="3" spans="1:13" x14ac:dyDescent="0.3">
      <c r="A3" s="2">
        <v>-1.8299765360298259E-2</v>
      </c>
      <c r="B3" s="2">
        <v>1.0038016927266338E-3</v>
      </c>
    </row>
    <row r="4" spans="1:13" x14ac:dyDescent="0.3">
      <c r="A4" s="2">
        <v>-1.6101632985543696E-2</v>
      </c>
      <c r="B4" s="2">
        <v>4.2682111460833694E-3</v>
      </c>
      <c r="G4" s="32" t="s">
        <v>111</v>
      </c>
      <c r="H4" s="31" t="s">
        <v>108</v>
      </c>
      <c r="I4" s="31" t="s">
        <v>150</v>
      </c>
      <c r="J4" s="31" t="s">
        <v>103</v>
      </c>
      <c r="L4" s="2"/>
      <c r="M4" s="31" t="s">
        <v>178</v>
      </c>
    </row>
    <row r="5" spans="1:13" x14ac:dyDescent="0.3">
      <c r="A5" s="2">
        <v>-9.0038130706681253E-3</v>
      </c>
      <c r="B5" s="2">
        <v>4.1151346627545755E-3</v>
      </c>
      <c r="G5" s="15" t="s">
        <v>177</v>
      </c>
      <c r="H5" s="2">
        <f>AVERAGE(A2:$A$245)</f>
        <v>-1.3272117469551913E-2</v>
      </c>
      <c r="I5" s="2">
        <f>AVERAGE(B2:$B$245)</f>
        <v>1.1880049993587419E-2</v>
      </c>
      <c r="J5" s="2">
        <f>M5*H5+M6*I5</f>
        <v>-6.9603373798224691E-4</v>
      </c>
      <c r="L5" s="15" t="s">
        <v>108</v>
      </c>
      <c r="M5" s="2">
        <v>0.5</v>
      </c>
    </row>
    <row r="6" spans="1:13" x14ac:dyDescent="0.3">
      <c r="A6" s="2">
        <v>-1.7015036987735477E-2</v>
      </c>
      <c r="B6" s="2">
        <v>3.1230752693340203E-3</v>
      </c>
      <c r="G6" s="15" t="s">
        <v>104</v>
      </c>
      <c r="H6" s="2">
        <f>_xlfn.STDEV.S($A$2:$A$245)</f>
        <v>1.1950614920881224E-2</v>
      </c>
      <c r="I6" s="2">
        <f>_xlfn.STDEV.S($B$2:$B$245)</f>
        <v>1.3203716182395369E-2</v>
      </c>
      <c r="J6" s="2">
        <f>SQRT(H6^2*M5^2+I6^2*M6^2+2*PRODUCT(H6:I6,M5:M6,E2))</f>
        <v>8.295762772270926E-3</v>
      </c>
      <c r="L6" s="15" t="s">
        <v>150</v>
      </c>
      <c r="M6" s="2">
        <v>0.5</v>
      </c>
    </row>
    <row r="7" spans="1:13" x14ac:dyDescent="0.3">
      <c r="A7" s="2">
        <v>-3.3635804391019423E-2</v>
      </c>
      <c r="B7" s="2">
        <v>6.6462221767429686E-3</v>
      </c>
      <c r="L7" s="15" t="s">
        <v>109</v>
      </c>
      <c r="M7" s="2">
        <f>SUM(M5:M6)</f>
        <v>1</v>
      </c>
    </row>
    <row r="8" spans="1:13" x14ac:dyDescent="0.3">
      <c r="A8" s="2">
        <v>-1.6705610058394264E-2</v>
      </c>
      <c r="B8" s="2">
        <v>7.3921341956459706E-3</v>
      </c>
    </row>
    <row r="9" spans="1:13" x14ac:dyDescent="0.3">
      <c r="A9" s="2">
        <v>-1.3555957026644486E-2</v>
      </c>
      <c r="B9" s="2">
        <v>8.4944002079428375E-3</v>
      </c>
    </row>
    <row r="10" spans="1:13" x14ac:dyDescent="0.3">
      <c r="A10" s="2">
        <v>-1.4044051920918121E-2</v>
      </c>
      <c r="B10" s="2">
        <v>1.8812755286368926E-2</v>
      </c>
      <c r="G10" s="32" t="s">
        <v>110</v>
      </c>
      <c r="H10" s="31" t="s">
        <v>108</v>
      </c>
      <c r="I10" s="31" t="s">
        <v>150</v>
      </c>
      <c r="J10" s="31" t="s">
        <v>103</v>
      </c>
      <c r="L10" s="2"/>
      <c r="M10" s="31" t="s">
        <v>178</v>
      </c>
    </row>
    <row r="11" spans="1:13" x14ac:dyDescent="0.3">
      <c r="A11" s="2">
        <v>-1.8626684366514795E-2</v>
      </c>
      <c r="B11" s="2">
        <v>2.095081896155947E-2</v>
      </c>
      <c r="G11" s="15" t="s">
        <v>177</v>
      </c>
      <c r="H11" s="2">
        <f>AVERAGE($A$2:$A$239)</f>
        <v>-1.3282724168048482E-2</v>
      </c>
      <c r="I11" s="2">
        <f>AVERAGE($B$2:$B$239)</f>
        <v>1.1916058578227516E-2</v>
      </c>
      <c r="J11" s="2">
        <f>M11*H11+M12*I11</f>
        <v>-1.7894864279408527E-3</v>
      </c>
      <c r="L11" s="15" t="s">
        <v>108</v>
      </c>
      <c r="M11" s="2">
        <v>0.54389710583118711</v>
      </c>
    </row>
    <row r="12" spans="1:13" x14ac:dyDescent="0.3">
      <c r="A12" s="2">
        <v>-7.0449525442447909E-3</v>
      </c>
      <c r="B12" s="2">
        <v>1.4044001305901182E-2</v>
      </c>
      <c r="G12" s="15" t="s">
        <v>104</v>
      </c>
      <c r="H12" s="2">
        <f>_xlfn.STDEV.S($A$2:$A$245)</f>
        <v>1.1950614920881224E-2</v>
      </c>
      <c r="I12" s="2">
        <f>_xlfn.STDEV.S($B$2:$B$245)</f>
        <v>1.3203716182395369E-2</v>
      </c>
      <c r="J12" s="2">
        <f>SQRT(H12^2*M11^2+I12^2*M12^2+2*PRODUCT(H12:I12,M11:M12,E2))</f>
        <v>8.2539591290848001E-3</v>
      </c>
      <c r="L12" s="15" t="s">
        <v>150</v>
      </c>
      <c r="M12" s="2">
        <v>0.45610289416881289</v>
      </c>
    </row>
    <row r="13" spans="1:13" x14ac:dyDescent="0.3">
      <c r="A13" s="2">
        <v>-1.25098305817579E-2</v>
      </c>
      <c r="B13" s="2">
        <v>1.2552551610055143E-3</v>
      </c>
      <c r="L13" s="15" t="s">
        <v>109</v>
      </c>
      <c r="M13" s="2">
        <f>SUM(M11:M12)</f>
        <v>1</v>
      </c>
    </row>
    <row r="14" spans="1:13" x14ac:dyDescent="0.3">
      <c r="A14" s="2">
        <v>-9.8967551017143593E-3</v>
      </c>
      <c r="B14" s="2">
        <v>3.4834792461069526E-2</v>
      </c>
    </row>
    <row r="15" spans="1:13" x14ac:dyDescent="0.3">
      <c r="A15" s="2">
        <v>-3.0787990115709925E-2</v>
      </c>
      <c r="B15" s="2">
        <v>6.129738947422244E-3</v>
      </c>
    </row>
    <row r="16" spans="1:13" x14ac:dyDescent="0.3">
      <c r="A16" s="2">
        <v>-1.6632908376547701E-2</v>
      </c>
      <c r="B16" s="2">
        <v>2.2175291809832087E-3</v>
      </c>
      <c r="G16" s="32" t="s">
        <v>110</v>
      </c>
      <c r="H16" s="31" t="s">
        <v>108</v>
      </c>
      <c r="I16" s="31" t="s">
        <v>150</v>
      </c>
      <c r="J16" s="31" t="s">
        <v>103</v>
      </c>
      <c r="L16" s="2"/>
      <c r="M16" s="31" t="s">
        <v>178</v>
      </c>
    </row>
    <row r="17" spans="1:13" x14ac:dyDescent="0.3">
      <c r="A17" s="2">
        <v>-2.8206925222430856E-2</v>
      </c>
      <c r="B17" s="2">
        <v>4.1322801635553345E-2</v>
      </c>
      <c r="G17" s="15" t="s">
        <v>177</v>
      </c>
      <c r="H17" s="2">
        <f>AVERAGE($A$2:$A$239)</f>
        <v>-1.3282724168048482E-2</v>
      </c>
      <c r="I17" s="2">
        <f>AVERAGE($B$2:$B$239)</f>
        <v>1.1916058578227516E-2</v>
      </c>
      <c r="J17" s="2">
        <f>M17*H17+M18*I17</f>
        <v>1.1916058225821398E-2</v>
      </c>
      <c r="L17" s="15" t="s">
        <v>108</v>
      </c>
      <c r="M17" s="2">
        <v>0</v>
      </c>
    </row>
    <row r="18" spans="1:13" x14ac:dyDescent="0.3">
      <c r="A18" s="2">
        <v>-2.0542772339295488E-2</v>
      </c>
      <c r="B18" s="2">
        <v>1.6128180591579947E-2</v>
      </c>
      <c r="G18" s="15" t="s">
        <v>104</v>
      </c>
      <c r="H18" s="2">
        <f>_xlfn.STDEV.S($A$2:$A$245)</f>
        <v>1.1950614920881224E-2</v>
      </c>
      <c r="I18" s="2">
        <f>_xlfn.STDEV.S($B$2:$B$245)</f>
        <v>1.3203716182395369E-2</v>
      </c>
      <c r="J18" s="2">
        <f>SQRT(H18^2*M17^2+I18^2*M18^2+2*PRODUCT(H18:I18,M17:M18,E2))</f>
        <v>1.3203715791908001E-2</v>
      </c>
      <c r="L18" s="15" t="s">
        <v>150</v>
      </c>
      <c r="M18" s="2">
        <v>0.99999997042594957</v>
      </c>
    </row>
    <row r="19" spans="1:13" x14ac:dyDescent="0.3">
      <c r="A19" s="2">
        <v>-2.7314295098587588E-2</v>
      </c>
      <c r="B19" s="2">
        <v>9.857297308077495E-3</v>
      </c>
      <c r="L19" s="15" t="s">
        <v>109</v>
      </c>
      <c r="M19" s="2">
        <f>SUM(M17:M18)</f>
        <v>0.99999997042594957</v>
      </c>
    </row>
    <row r="20" spans="1:13" x14ac:dyDescent="0.3">
      <c r="A20" s="2">
        <v>-5.5315055647323511E-3</v>
      </c>
      <c r="B20" s="2">
        <v>1.3529758043302234E-2</v>
      </c>
    </row>
    <row r="21" spans="1:13" x14ac:dyDescent="0.3">
      <c r="A21" s="2">
        <v>-1.7650199400976224E-3</v>
      </c>
      <c r="B21" s="2">
        <v>2.1347589150840882E-2</v>
      </c>
      <c r="G21" s="8" t="s">
        <v>113</v>
      </c>
      <c r="H21" s="2">
        <f>J17</f>
        <v>1.1916058225821398E-2</v>
      </c>
    </row>
    <row r="22" spans="1:13" x14ac:dyDescent="0.3">
      <c r="A22" s="2">
        <v>-1.6291392670960327E-2</v>
      </c>
      <c r="B22" s="2">
        <v>2.5357521934363421E-2</v>
      </c>
      <c r="G22" s="8" t="s">
        <v>114</v>
      </c>
      <c r="H22" s="37">
        <v>7.0000000000000007E-2</v>
      </c>
    </row>
    <row r="23" spans="1:13" x14ac:dyDescent="0.3">
      <c r="A23" s="2">
        <v>-8.1735691209450564E-3</v>
      </c>
      <c r="B23" s="2">
        <v>1.0789455607776817E-2</v>
      </c>
      <c r="G23" s="8" t="s">
        <v>180</v>
      </c>
      <c r="H23" s="2">
        <f>J18</f>
        <v>1.3203715791908001E-2</v>
      </c>
    </row>
    <row r="24" spans="1:13" x14ac:dyDescent="0.3">
      <c r="A24" s="2">
        <v>-6.4702183140560978E-3</v>
      </c>
      <c r="B24" s="2">
        <v>2.4239075858281905E-3</v>
      </c>
      <c r="G24" s="8" t="s">
        <v>181</v>
      </c>
      <c r="H24" s="2">
        <f>(H21-H22)/H23</f>
        <v>-4.3990602864820678</v>
      </c>
    </row>
    <row r="25" spans="1:13" x14ac:dyDescent="0.3">
      <c r="A25" s="2">
        <v>-1.4471814927435912E-2</v>
      </c>
      <c r="B25" s="2">
        <v>1.2935608928811494E-2</v>
      </c>
    </row>
    <row r="26" spans="1:13" x14ac:dyDescent="0.3">
      <c r="A26" s="2">
        <v>-2.1666213642717994E-2</v>
      </c>
      <c r="B26" s="2">
        <v>2.4878006378440461E-2</v>
      </c>
    </row>
    <row r="27" spans="1:13" x14ac:dyDescent="0.3">
      <c r="A27" s="2">
        <v>-1.9756120938785324E-3</v>
      </c>
      <c r="B27" s="2">
        <v>1.5689705227018885E-2</v>
      </c>
    </row>
    <row r="28" spans="1:13" x14ac:dyDescent="0.3">
      <c r="A28" s="2">
        <v>-1.6406144978576898E-2</v>
      </c>
      <c r="B28" s="2">
        <v>9.4369669151729172E-4</v>
      </c>
    </row>
    <row r="29" spans="1:13" x14ac:dyDescent="0.3">
      <c r="A29" s="2">
        <v>-2.3885014334424537E-3</v>
      </c>
      <c r="B29" s="2">
        <v>7.7170256749835592E-3</v>
      </c>
    </row>
    <row r="30" spans="1:13" x14ac:dyDescent="0.3">
      <c r="A30" s="2">
        <v>-1.5962826449837935E-3</v>
      </c>
      <c r="B30" s="2">
        <v>6.3237045330980651E-3</v>
      </c>
    </row>
    <row r="31" spans="1:13" x14ac:dyDescent="0.3">
      <c r="A31" s="2">
        <v>-4.3756578075233822E-3</v>
      </c>
      <c r="B31" s="2">
        <v>2.8796122223671092E-3</v>
      </c>
    </row>
    <row r="32" spans="1:13" x14ac:dyDescent="0.3">
      <c r="A32" s="2">
        <v>-3.9952748765879507E-3</v>
      </c>
      <c r="B32" s="2">
        <v>1.3688556304080959E-2</v>
      </c>
    </row>
    <row r="33" spans="1:2" x14ac:dyDescent="0.3">
      <c r="A33" s="2">
        <v>-3.5047333204024584E-3</v>
      </c>
      <c r="B33" s="2">
        <v>9.714256280765601E-3</v>
      </c>
    </row>
    <row r="34" spans="1:2" x14ac:dyDescent="0.3">
      <c r="A34" s="2">
        <v>-3.9603154165190257E-3</v>
      </c>
      <c r="B34" s="2">
        <v>4.4302833914764521E-3</v>
      </c>
    </row>
    <row r="35" spans="1:2" x14ac:dyDescent="0.3">
      <c r="A35" s="2">
        <v>-3.1882549778492432E-3</v>
      </c>
      <c r="B35" s="2">
        <v>4.6376237695966594E-3</v>
      </c>
    </row>
    <row r="36" spans="1:2" x14ac:dyDescent="0.3">
      <c r="A36" s="2">
        <v>-3.1990224712596777E-3</v>
      </c>
      <c r="B36" s="2">
        <v>1.3016545203520819E-2</v>
      </c>
    </row>
    <row r="37" spans="1:2" x14ac:dyDescent="0.3">
      <c r="A37" s="2">
        <v>-9.2943765302622577E-3</v>
      </c>
      <c r="B37" s="2">
        <v>2.8546185526901698E-3</v>
      </c>
    </row>
    <row r="38" spans="1:2" x14ac:dyDescent="0.3">
      <c r="A38" s="2">
        <v>-1.7424714757653257E-2</v>
      </c>
      <c r="B38" s="2">
        <v>1.447879477227238E-3</v>
      </c>
    </row>
    <row r="39" spans="1:2" x14ac:dyDescent="0.3">
      <c r="A39" s="2">
        <v>-5.0482037482334777E-2</v>
      </c>
      <c r="B39" s="2">
        <v>1.4146231820784567E-2</v>
      </c>
    </row>
    <row r="40" spans="1:2" x14ac:dyDescent="0.3">
      <c r="A40" s="2">
        <v>-9.363456826669695E-4</v>
      </c>
      <c r="B40" s="2">
        <v>1.3577500116043787E-3</v>
      </c>
    </row>
    <row r="41" spans="1:2" x14ac:dyDescent="0.3">
      <c r="A41" s="2">
        <v>-2.5574158023491295E-2</v>
      </c>
      <c r="B41" s="2">
        <v>8.8133356091696716E-3</v>
      </c>
    </row>
    <row r="42" spans="1:2" x14ac:dyDescent="0.3">
      <c r="A42" s="2">
        <v>-3.0994901384466596E-2</v>
      </c>
      <c r="B42" s="2">
        <v>3.2633048324233038E-4</v>
      </c>
    </row>
    <row r="43" spans="1:2" x14ac:dyDescent="0.3">
      <c r="A43" s="2">
        <v>-4.4276387820884638E-2</v>
      </c>
      <c r="B43" s="2">
        <v>1.2566869923269747E-2</v>
      </c>
    </row>
    <row r="44" spans="1:2" x14ac:dyDescent="0.3">
      <c r="A44" s="2">
        <v>-2.4935629036867417E-3</v>
      </c>
      <c r="B44" s="2">
        <v>2.2572162913959991E-2</v>
      </c>
    </row>
    <row r="45" spans="1:2" x14ac:dyDescent="0.3">
      <c r="A45" s="2">
        <v>-1.5199959793044792E-2</v>
      </c>
      <c r="B45" s="2">
        <v>0.11579309393260256</v>
      </c>
    </row>
    <row r="46" spans="1:2" x14ac:dyDescent="0.3">
      <c r="A46" s="2">
        <v>-5.7678487247814166E-2</v>
      </c>
      <c r="B46" s="2">
        <v>3.5942121924446409E-2</v>
      </c>
    </row>
    <row r="47" spans="1:2" x14ac:dyDescent="0.3">
      <c r="A47" s="2">
        <v>-9.7338644634248073E-3</v>
      </c>
      <c r="B47" s="2">
        <v>2.7340473397212519E-3</v>
      </c>
    </row>
    <row r="48" spans="1:2" x14ac:dyDescent="0.3">
      <c r="A48" s="2">
        <v>-2.6214701147101345E-2</v>
      </c>
      <c r="B48" s="2">
        <v>1.5478086136910338E-2</v>
      </c>
    </row>
    <row r="49" spans="1:2" x14ac:dyDescent="0.3">
      <c r="A49" s="2">
        <v>-1.2820522080573564E-2</v>
      </c>
      <c r="B49" s="2">
        <v>3.2328466594664373E-2</v>
      </c>
    </row>
    <row r="50" spans="1:2" x14ac:dyDescent="0.3">
      <c r="A50" s="2">
        <v>-1.1038777256942483E-2</v>
      </c>
      <c r="B50" s="2">
        <v>1.6672946370708392E-2</v>
      </c>
    </row>
    <row r="51" spans="1:2" x14ac:dyDescent="0.3">
      <c r="A51" s="2">
        <v>-1.6222400227192488E-2</v>
      </c>
      <c r="B51" s="2">
        <v>1.1771097251893081E-2</v>
      </c>
    </row>
    <row r="52" spans="1:2" x14ac:dyDescent="0.3">
      <c r="A52" s="2">
        <v>-1.9444279834841385E-2</v>
      </c>
      <c r="B52" s="2">
        <v>2.3489006247750651E-3</v>
      </c>
    </row>
    <row r="53" spans="1:2" x14ac:dyDescent="0.3">
      <c r="A53" s="2">
        <v>-3.4522408417737044E-2</v>
      </c>
      <c r="B53" s="2">
        <v>2.4990049790700276E-2</v>
      </c>
    </row>
    <row r="54" spans="1:2" x14ac:dyDescent="0.3">
      <c r="A54" s="2">
        <v>-2.3780398594396772E-3</v>
      </c>
      <c r="B54" s="2">
        <v>4.8306155892541844E-3</v>
      </c>
    </row>
    <row r="55" spans="1:2" x14ac:dyDescent="0.3">
      <c r="A55" s="2">
        <v>-1.8050406849473902E-2</v>
      </c>
      <c r="B55" s="2">
        <v>1.2074997787163368E-3</v>
      </c>
    </row>
    <row r="56" spans="1:2" x14ac:dyDescent="0.3">
      <c r="A56" s="2">
        <v>-1.2742949412845896E-2</v>
      </c>
      <c r="B56" s="2">
        <v>2.8104956927265109E-2</v>
      </c>
    </row>
    <row r="57" spans="1:2" x14ac:dyDescent="0.3">
      <c r="A57" s="2">
        <v>-2.14926393399767E-2</v>
      </c>
      <c r="B57" s="2">
        <v>1.6844594292663322E-2</v>
      </c>
    </row>
    <row r="58" spans="1:2" x14ac:dyDescent="0.3">
      <c r="A58" s="2">
        <v>-1.4221039187604449E-2</v>
      </c>
      <c r="B58" s="2">
        <v>5.1196710900472935E-3</v>
      </c>
    </row>
    <row r="59" spans="1:2" x14ac:dyDescent="0.3">
      <c r="A59" s="2">
        <v>-1.3112498376146118E-3</v>
      </c>
      <c r="B59" s="2">
        <v>1.2764551123781704E-2</v>
      </c>
    </row>
    <row r="60" spans="1:2" x14ac:dyDescent="0.3">
      <c r="A60" s="2">
        <v>-2.4692983798396606E-3</v>
      </c>
      <c r="B60" s="2">
        <v>7.0990486864879725E-3</v>
      </c>
    </row>
    <row r="61" spans="1:2" x14ac:dyDescent="0.3">
      <c r="A61" s="2">
        <v>-1.1138419412328515E-2</v>
      </c>
      <c r="B61" s="2">
        <v>3.963066067271119E-2</v>
      </c>
    </row>
    <row r="62" spans="1:2" x14ac:dyDescent="0.3">
      <c r="A62" s="2">
        <v>-2.2641317665781358E-2</v>
      </c>
      <c r="B62" s="2">
        <v>1.2974697136832761E-2</v>
      </c>
    </row>
    <row r="63" spans="1:2" x14ac:dyDescent="0.3">
      <c r="A63" s="2">
        <v>-7.5902361171516367E-3</v>
      </c>
      <c r="B63" s="2">
        <v>6.0977660151857365E-3</v>
      </c>
    </row>
    <row r="64" spans="1:2" x14ac:dyDescent="0.3">
      <c r="A64" s="2">
        <v>-4.4613034315744721E-3</v>
      </c>
      <c r="B64" s="2">
        <v>1.219700313184887E-2</v>
      </c>
    </row>
    <row r="65" spans="1:2" x14ac:dyDescent="0.3">
      <c r="A65" s="2">
        <v>-1.3639380180838863E-2</v>
      </c>
      <c r="B65" s="2">
        <v>1.410094107073025E-2</v>
      </c>
    </row>
    <row r="66" spans="1:2" x14ac:dyDescent="0.3">
      <c r="A66" s="2">
        <v>-9.2307753468537004E-3</v>
      </c>
      <c r="B66" s="2">
        <v>3.8757726850347394E-3</v>
      </c>
    </row>
    <row r="67" spans="1:2" x14ac:dyDescent="0.3">
      <c r="A67" s="2">
        <v>-1.5356290939788931E-2</v>
      </c>
      <c r="B67" s="2">
        <v>1.2748525672282572E-2</v>
      </c>
    </row>
    <row r="68" spans="1:2" x14ac:dyDescent="0.3">
      <c r="A68" s="2">
        <v>-3.1726619610672836E-2</v>
      </c>
      <c r="B68" s="2">
        <v>9.6053105378403631E-3</v>
      </c>
    </row>
    <row r="69" spans="1:2" x14ac:dyDescent="0.3">
      <c r="A69" s="2">
        <v>-1.5566604749466062E-2</v>
      </c>
      <c r="B69" s="2">
        <v>2.1941321060133398E-2</v>
      </c>
    </row>
    <row r="70" spans="1:2" x14ac:dyDescent="0.3">
      <c r="A70" s="2">
        <v>-1.4547634486613352E-2</v>
      </c>
      <c r="B70" s="2">
        <v>1.6613425625058978E-2</v>
      </c>
    </row>
    <row r="71" spans="1:2" x14ac:dyDescent="0.3">
      <c r="A71" s="2">
        <v>-1.8613784561790282E-2</v>
      </c>
      <c r="B71" s="2">
        <v>2.6495040979198493E-3</v>
      </c>
    </row>
    <row r="72" spans="1:2" x14ac:dyDescent="0.3">
      <c r="A72" s="2">
        <v>-2.6161039587162645E-2</v>
      </c>
      <c r="B72" s="2">
        <v>2.0598432262378705E-3</v>
      </c>
    </row>
    <row r="73" spans="1:2" x14ac:dyDescent="0.3">
      <c r="A73" s="2">
        <v>-1.0162456430129708E-2</v>
      </c>
      <c r="B73" s="2">
        <v>7.3022339160624256E-4</v>
      </c>
    </row>
    <row r="74" spans="1:2" x14ac:dyDescent="0.3">
      <c r="A74" s="2">
        <v>-2.6618727339407806E-2</v>
      </c>
      <c r="B74" s="2">
        <v>9.4323373018017059E-3</v>
      </c>
    </row>
    <row r="75" spans="1:2" x14ac:dyDescent="0.3">
      <c r="A75" s="2">
        <v>-3.7578185007461011E-2</v>
      </c>
      <c r="B75" s="2">
        <v>5.9302602129845334E-3</v>
      </c>
    </row>
    <row r="76" spans="1:2" x14ac:dyDescent="0.3">
      <c r="A76" s="2">
        <v>-1.4440659557545671E-3</v>
      </c>
      <c r="B76" s="2">
        <v>7.8371991630809944E-3</v>
      </c>
    </row>
    <row r="77" spans="1:2" x14ac:dyDescent="0.3">
      <c r="A77" s="2">
        <v>-2.9078135835061327E-2</v>
      </c>
      <c r="B77" s="2">
        <v>4.6758547422610756E-3</v>
      </c>
    </row>
    <row r="78" spans="1:2" x14ac:dyDescent="0.3">
      <c r="A78" s="2">
        <v>-1.6358541130654505E-2</v>
      </c>
      <c r="B78" s="2">
        <v>1.0513365707174678E-2</v>
      </c>
    </row>
    <row r="79" spans="1:2" x14ac:dyDescent="0.3">
      <c r="A79" s="2">
        <v>-1.9794849248479698E-2</v>
      </c>
      <c r="B79" s="2">
        <v>1.4685041018191177E-2</v>
      </c>
    </row>
    <row r="80" spans="1:2" x14ac:dyDescent="0.3">
      <c r="A80" s="2">
        <v>-7.4794003827121976E-3</v>
      </c>
      <c r="B80" s="2">
        <v>3.8625076091308628E-3</v>
      </c>
    </row>
    <row r="81" spans="1:2" x14ac:dyDescent="0.3">
      <c r="A81" s="2">
        <v>-1.8582175710915288E-2</v>
      </c>
      <c r="B81" s="2">
        <v>1.8855097651764088E-2</v>
      </c>
    </row>
    <row r="82" spans="1:2" x14ac:dyDescent="0.3">
      <c r="A82" s="2">
        <v>-6.9301159974538918E-3</v>
      </c>
      <c r="B82" s="2">
        <v>3.6632698608830025E-4</v>
      </c>
    </row>
    <row r="83" spans="1:2" x14ac:dyDescent="0.3">
      <c r="A83" s="2">
        <v>-5.2285798395016059E-3</v>
      </c>
      <c r="B83" s="2">
        <v>2.442137239584696E-2</v>
      </c>
    </row>
    <row r="84" spans="1:2" x14ac:dyDescent="0.3">
      <c r="A84" s="2">
        <v>-2.1197092579809305E-2</v>
      </c>
      <c r="B84" s="2">
        <v>5.9405161627467899E-3</v>
      </c>
    </row>
    <row r="85" spans="1:2" x14ac:dyDescent="0.3">
      <c r="A85" s="2">
        <v>-8.7382044960624822E-3</v>
      </c>
      <c r="B85" s="2">
        <v>2.4925539313503942E-3</v>
      </c>
    </row>
    <row r="86" spans="1:2" x14ac:dyDescent="0.3">
      <c r="A86" s="2">
        <v>-1.0344720445449138E-2</v>
      </c>
      <c r="B86" s="2">
        <v>8.8933591534082843E-3</v>
      </c>
    </row>
    <row r="87" spans="1:2" x14ac:dyDescent="0.3">
      <c r="A87" s="2">
        <v>-2.1445912253600708E-3</v>
      </c>
      <c r="B87" s="2">
        <v>4.8207523157865586E-3</v>
      </c>
    </row>
    <row r="88" spans="1:2" x14ac:dyDescent="0.3">
      <c r="A88" s="2">
        <v>-1.9000891431419191E-3</v>
      </c>
      <c r="B88" s="2">
        <v>1.1793513017998264E-3</v>
      </c>
    </row>
    <row r="89" spans="1:2" x14ac:dyDescent="0.3">
      <c r="A89" s="2">
        <v>-5.5000622036508731E-3</v>
      </c>
      <c r="B89" s="2">
        <v>5.9894220273532311E-3</v>
      </c>
    </row>
    <row r="90" spans="1:2" x14ac:dyDescent="0.3">
      <c r="A90" s="2">
        <v>-3.0328904244367939E-2</v>
      </c>
      <c r="B90" s="2">
        <v>2.8381990247361474E-2</v>
      </c>
    </row>
    <row r="91" spans="1:2" x14ac:dyDescent="0.3">
      <c r="A91" s="2">
        <v>-1.140354293359579E-2</v>
      </c>
      <c r="B91" s="2">
        <v>9.6847747819051131E-4</v>
      </c>
    </row>
    <row r="92" spans="1:2" x14ac:dyDescent="0.3">
      <c r="A92" s="2">
        <v>-1.2684802752591781E-2</v>
      </c>
      <c r="B92" s="2">
        <v>5.7923048799544494E-3</v>
      </c>
    </row>
    <row r="93" spans="1:2" x14ac:dyDescent="0.3">
      <c r="A93" s="2">
        <v>-2.2354047930860089E-2</v>
      </c>
      <c r="B93" s="2">
        <v>1.1969750499562884E-2</v>
      </c>
    </row>
    <row r="94" spans="1:2" x14ac:dyDescent="0.3">
      <c r="A94" s="2">
        <v>-1.3043473297168286E-2</v>
      </c>
      <c r="B94" s="2">
        <v>1.0800656952323652E-3</v>
      </c>
    </row>
    <row r="95" spans="1:2" x14ac:dyDescent="0.3">
      <c r="A95" s="2">
        <v>-1.9408139127922489E-3</v>
      </c>
      <c r="B95" s="2">
        <v>2.0716425628370446E-2</v>
      </c>
    </row>
    <row r="96" spans="1:2" x14ac:dyDescent="0.3">
      <c r="A96" s="2">
        <v>-6.7895493626102367E-3</v>
      </c>
      <c r="B96" s="2">
        <v>3.9097514351022567E-3</v>
      </c>
    </row>
    <row r="97" spans="1:2" x14ac:dyDescent="0.3">
      <c r="A97" s="2">
        <v>-4.1608522190140201E-3</v>
      </c>
      <c r="B97" s="2">
        <v>2.2027249718516908E-2</v>
      </c>
    </row>
    <row r="98" spans="1:2" x14ac:dyDescent="0.3">
      <c r="A98" s="2">
        <v>-7.6505819988093001E-3</v>
      </c>
      <c r="B98" s="2">
        <v>1.1615801559243716E-2</v>
      </c>
    </row>
    <row r="99" spans="1:2" x14ac:dyDescent="0.3">
      <c r="A99" s="2">
        <v>-2.5402210481261827E-2</v>
      </c>
      <c r="B99" s="2">
        <v>1.2008946011327118E-2</v>
      </c>
    </row>
    <row r="100" spans="1:2" x14ac:dyDescent="0.3">
      <c r="A100" s="2">
        <v>-1.0907747468580356E-2</v>
      </c>
      <c r="B100" s="2">
        <v>1.7723234422896372E-2</v>
      </c>
    </row>
    <row r="101" spans="1:2" x14ac:dyDescent="0.3">
      <c r="A101" s="2">
        <v>-2.3913281938486093E-3</v>
      </c>
      <c r="B101" s="2">
        <v>8.447911702634139E-3</v>
      </c>
    </row>
    <row r="102" spans="1:2" x14ac:dyDescent="0.3">
      <c r="A102" s="2">
        <v>-2.7966146677269096E-3</v>
      </c>
      <c r="B102" s="2">
        <v>8.3979353969545409E-3</v>
      </c>
    </row>
    <row r="103" spans="1:2" x14ac:dyDescent="0.3">
      <c r="A103" s="2">
        <v>-3.2269632828286483E-3</v>
      </c>
      <c r="B103" s="2">
        <v>3.3195251292991441E-3</v>
      </c>
    </row>
    <row r="104" spans="1:2" x14ac:dyDescent="0.3">
      <c r="A104" s="2">
        <v>-1.0944542811533049E-2</v>
      </c>
      <c r="B104" s="2">
        <v>1.2747684094138418E-2</v>
      </c>
    </row>
    <row r="105" spans="1:2" x14ac:dyDescent="0.3">
      <c r="A105" s="2">
        <v>-9.0163482576873562E-3</v>
      </c>
      <c r="B105" s="2">
        <v>1.6147607442891305E-2</v>
      </c>
    </row>
    <row r="106" spans="1:2" x14ac:dyDescent="0.3">
      <c r="A106" s="2">
        <v>-1.4237904476094401E-2</v>
      </c>
      <c r="B106" s="2">
        <v>3.7929618357207423E-3</v>
      </c>
    </row>
    <row r="107" spans="1:2" x14ac:dyDescent="0.3">
      <c r="A107" s="2">
        <v>-1.7452146773891036E-2</v>
      </c>
      <c r="B107" s="2">
        <v>9.3713350680623628E-3</v>
      </c>
    </row>
    <row r="108" spans="1:2" x14ac:dyDescent="0.3">
      <c r="A108" s="2">
        <v>-1.711519416917701E-3</v>
      </c>
      <c r="B108" s="2">
        <v>1.0423167456501427E-2</v>
      </c>
    </row>
    <row r="109" spans="1:2" x14ac:dyDescent="0.3">
      <c r="A109" s="2">
        <v>-1.4285641972743759E-2</v>
      </c>
      <c r="B109" s="2">
        <v>8.576466822311668E-3</v>
      </c>
    </row>
    <row r="110" spans="1:2" x14ac:dyDescent="0.3">
      <c r="A110" s="2">
        <v>-2.6501690941202225E-2</v>
      </c>
      <c r="B110" s="2">
        <v>1.5788610953466969E-3</v>
      </c>
    </row>
    <row r="111" spans="1:2" x14ac:dyDescent="0.3">
      <c r="A111" s="2">
        <v>-8.771931267751918E-3</v>
      </c>
      <c r="B111" s="2">
        <v>1.1790823747890318E-3</v>
      </c>
    </row>
    <row r="112" spans="1:2" x14ac:dyDescent="0.3">
      <c r="A112" s="2">
        <v>-1.39745643405497E-2</v>
      </c>
      <c r="B112" s="2">
        <v>4.417985810037185E-3</v>
      </c>
    </row>
    <row r="113" spans="1:2" x14ac:dyDescent="0.3">
      <c r="A113" s="2">
        <v>-7.3813081167092565E-3</v>
      </c>
      <c r="B113" s="2">
        <v>1.20473655984991E-2</v>
      </c>
    </row>
    <row r="114" spans="1:2" x14ac:dyDescent="0.3">
      <c r="A114" s="2">
        <v>-1.146460247806429E-2</v>
      </c>
      <c r="B114" s="2">
        <v>7.9681750826568129E-3</v>
      </c>
    </row>
    <row r="115" spans="1:2" x14ac:dyDescent="0.3">
      <c r="A115" s="2">
        <v>-1.19780636444699E-2</v>
      </c>
      <c r="B115" s="2">
        <v>1.5416157273056343E-2</v>
      </c>
    </row>
    <row r="116" spans="1:2" x14ac:dyDescent="0.3">
      <c r="A116" s="2">
        <v>-4.5806244533341006E-2</v>
      </c>
      <c r="B116" s="2">
        <v>4.0733318909381186E-2</v>
      </c>
    </row>
    <row r="117" spans="1:2" x14ac:dyDescent="0.3">
      <c r="A117" s="2">
        <v>-5.9371580472844408E-3</v>
      </c>
      <c r="B117" s="2">
        <v>1.971316575364587E-3</v>
      </c>
    </row>
    <row r="118" spans="1:2" x14ac:dyDescent="0.3">
      <c r="A118" s="2">
        <v>-3.1882480881563084E-2</v>
      </c>
      <c r="B118" s="2">
        <v>8.0713569960395252E-3</v>
      </c>
    </row>
    <row r="119" spans="1:2" x14ac:dyDescent="0.3">
      <c r="A119" s="2">
        <v>-4.8764891751084463E-2</v>
      </c>
      <c r="B119" s="2">
        <v>1.8284240775356428E-3</v>
      </c>
    </row>
    <row r="120" spans="1:2" x14ac:dyDescent="0.3">
      <c r="A120" s="2">
        <v>-7.6564259546006317E-3</v>
      </c>
      <c r="B120" s="2">
        <v>1.5292332302103738E-2</v>
      </c>
    </row>
    <row r="121" spans="1:2" x14ac:dyDescent="0.3">
      <c r="A121" s="2">
        <v>-1.3059991641768914E-3</v>
      </c>
      <c r="B121" s="2">
        <v>2.3136931957287995E-2</v>
      </c>
    </row>
    <row r="122" spans="1:2" x14ac:dyDescent="0.3">
      <c r="A122" s="2">
        <v>-4.1192239307376692E-3</v>
      </c>
      <c r="B122" s="2">
        <v>7.2936596292832875E-2</v>
      </c>
    </row>
    <row r="123" spans="1:2" x14ac:dyDescent="0.3">
      <c r="A123" s="2">
        <v>-1.0843790854197757E-2</v>
      </c>
      <c r="B123" s="2">
        <v>1.2221153990289122E-2</v>
      </c>
    </row>
    <row r="124" spans="1:2" x14ac:dyDescent="0.3">
      <c r="A124" s="2">
        <v>-2.0081639981213605E-2</v>
      </c>
      <c r="B124" s="2">
        <v>9.9824781836214474E-3</v>
      </c>
    </row>
    <row r="125" spans="1:2" x14ac:dyDescent="0.3">
      <c r="A125" s="2">
        <v>-4.3011236421937743E-3</v>
      </c>
      <c r="B125" s="2">
        <v>7.2079659945389141E-3</v>
      </c>
    </row>
    <row r="126" spans="1:2" x14ac:dyDescent="0.3">
      <c r="A126" s="2">
        <v>-1.7688260297378175E-2</v>
      </c>
      <c r="B126" s="2">
        <v>8.8529795657580604E-4</v>
      </c>
    </row>
    <row r="127" spans="1:2" x14ac:dyDescent="0.3">
      <c r="A127" s="2">
        <v>-1.997059211690641E-2</v>
      </c>
      <c r="B127" s="2">
        <v>2.5761392765626893E-3</v>
      </c>
    </row>
    <row r="128" spans="1:2" x14ac:dyDescent="0.3">
      <c r="A128" s="2">
        <v>-1.9178916602117534E-2</v>
      </c>
      <c r="B128" s="2">
        <v>1.9069650052801024E-2</v>
      </c>
    </row>
    <row r="129" spans="1:2" x14ac:dyDescent="0.3">
      <c r="A129" s="2">
        <v>-3.3192774066942831E-3</v>
      </c>
      <c r="B129" s="2">
        <v>6.8340691207887092E-2</v>
      </c>
    </row>
    <row r="130" spans="1:2" x14ac:dyDescent="0.3">
      <c r="A130" s="2">
        <v>-2.2183153994051658E-2</v>
      </c>
      <c r="B130" s="2">
        <v>9.2070181587437013E-3</v>
      </c>
    </row>
    <row r="131" spans="1:2" x14ac:dyDescent="0.3">
      <c r="A131" s="2">
        <v>-2.9924420777921006E-2</v>
      </c>
      <c r="B131" s="2">
        <v>1.03152236120417E-2</v>
      </c>
    </row>
    <row r="132" spans="1:2" x14ac:dyDescent="0.3">
      <c r="A132" s="2">
        <v>-1.7969423101207846E-2</v>
      </c>
      <c r="B132" s="2">
        <v>4.0700355816788977E-2</v>
      </c>
    </row>
    <row r="133" spans="1:2" x14ac:dyDescent="0.3">
      <c r="A133" s="2">
        <v>-1.2334597106556657E-2</v>
      </c>
      <c r="B133" s="2">
        <v>3.0634347854128587E-2</v>
      </c>
    </row>
    <row r="134" spans="1:2" x14ac:dyDescent="0.3">
      <c r="A134" s="2">
        <v>-2.2416364455296899E-2</v>
      </c>
      <c r="B134" s="2">
        <v>1.9466746203059444E-3</v>
      </c>
    </row>
    <row r="135" spans="1:2" x14ac:dyDescent="0.3">
      <c r="A135" s="2">
        <v>-1.6551296630612763E-2</v>
      </c>
      <c r="B135" s="2">
        <v>5.0881805744367702E-3</v>
      </c>
    </row>
    <row r="136" spans="1:2" x14ac:dyDescent="0.3">
      <c r="A136" s="2">
        <v>-2.5462332677495678E-2</v>
      </c>
      <c r="B136" s="2">
        <v>8.8195757631958326E-3</v>
      </c>
    </row>
    <row r="137" spans="1:2" x14ac:dyDescent="0.3">
      <c r="A137" s="2">
        <v>-4.1989651207069788E-2</v>
      </c>
      <c r="B137" s="2">
        <v>5.502955516194296E-3</v>
      </c>
    </row>
    <row r="138" spans="1:2" x14ac:dyDescent="0.3">
      <c r="A138" s="2">
        <v>-2.0658933084609508E-2</v>
      </c>
      <c r="B138" s="2">
        <v>3.2403911025917533E-2</v>
      </c>
    </row>
    <row r="139" spans="1:2" x14ac:dyDescent="0.3">
      <c r="A139" s="2">
        <v>-5.9863376213609475E-3</v>
      </c>
      <c r="B139" s="2">
        <v>2.632047722046878E-2</v>
      </c>
    </row>
    <row r="140" spans="1:2" x14ac:dyDescent="0.3">
      <c r="A140" s="2">
        <v>-2.2196946947694755E-2</v>
      </c>
      <c r="B140" s="2">
        <v>3.0158235257584421E-2</v>
      </c>
    </row>
    <row r="141" spans="1:2" x14ac:dyDescent="0.3">
      <c r="A141" s="2">
        <v>-4.6856847399316948E-2</v>
      </c>
      <c r="B141" s="2">
        <v>1.4125123810481647E-2</v>
      </c>
    </row>
    <row r="142" spans="1:2" x14ac:dyDescent="0.3">
      <c r="A142" s="2">
        <v>-5.2631602440076725E-2</v>
      </c>
      <c r="B142" s="2">
        <v>2.1433955731330417E-2</v>
      </c>
    </row>
    <row r="143" spans="1:2" x14ac:dyDescent="0.3">
      <c r="A143" s="2">
        <v>-1.3434651867733131E-2</v>
      </c>
      <c r="B143" s="2">
        <v>6.9989737449842864E-3</v>
      </c>
    </row>
    <row r="144" spans="1:2" x14ac:dyDescent="0.3">
      <c r="A144" s="2">
        <v>-9.3140586045231798E-3</v>
      </c>
      <c r="B144" s="2">
        <v>3.114959257719449E-2</v>
      </c>
    </row>
    <row r="145" spans="1:2" x14ac:dyDescent="0.3">
      <c r="A145" s="2">
        <v>-7.6923717638978694E-3</v>
      </c>
      <c r="B145" s="2">
        <v>2.771722613938829E-2</v>
      </c>
    </row>
    <row r="146" spans="1:2" x14ac:dyDescent="0.3">
      <c r="A146" s="2">
        <v>-8.6119569309447259E-4</v>
      </c>
      <c r="B146" s="2">
        <v>3.2109484747128896E-3</v>
      </c>
    </row>
    <row r="147" spans="1:2" x14ac:dyDescent="0.3">
      <c r="A147" s="2">
        <v>-2.5000143064797788E-2</v>
      </c>
      <c r="B147" s="2">
        <v>9.9312143443665659E-4</v>
      </c>
    </row>
    <row r="148" spans="1:2" x14ac:dyDescent="0.3">
      <c r="A148" s="2">
        <v>-3.0326696936677138E-4</v>
      </c>
      <c r="B148" s="2">
        <v>1.280746331898033E-2</v>
      </c>
    </row>
    <row r="149" spans="1:2" x14ac:dyDescent="0.3">
      <c r="A149" s="2">
        <v>-1.3177543502394785E-2</v>
      </c>
      <c r="B149" s="2">
        <v>1.1134368061216855E-2</v>
      </c>
    </row>
    <row r="150" spans="1:2" x14ac:dyDescent="0.3">
      <c r="A150" s="2">
        <v>-6.2519003421228139E-2</v>
      </c>
      <c r="B150" s="2">
        <v>2.1140444696016843E-2</v>
      </c>
    </row>
    <row r="151" spans="1:2" x14ac:dyDescent="0.3">
      <c r="A151" s="2">
        <v>-3.2557739412546817E-4</v>
      </c>
      <c r="B151" s="2">
        <v>2.050849370084545E-2</v>
      </c>
    </row>
    <row r="152" spans="1:2" x14ac:dyDescent="0.3">
      <c r="A152" s="2">
        <v>-4.2001109837123574E-2</v>
      </c>
      <c r="B152" s="2">
        <v>4.0973592060178893E-2</v>
      </c>
    </row>
    <row r="153" spans="1:2" x14ac:dyDescent="0.3">
      <c r="A153" s="2">
        <v>-4.587284519997869E-3</v>
      </c>
      <c r="B153" s="2">
        <v>2.2793961292530496E-3</v>
      </c>
    </row>
    <row r="154" spans="1:2" x14ac:dyDescent="0.3">
      <c r="A154" s="2">
        <v>-5.3324539705129445E-2</v>
      </c>
      <c r="B154" s="2">
        <v>1.767456737772401E-2</v>
      </c>
    </row>
    <row r="155" spans="1:2" x14ac:dyDescent="0.3">
      <c r="A155" s="2">
        <v>-5.4363670330633751E-3</v>
      </c>
      <c r="B155" s="2">
        <v>6.6198720105131899E-4</v>
      </c>
    </row>
    <row r="156" spans="1:2" x14ac:dyDescent="0.3">
      <c r="A156" s="2">
        <v>-2.9175986563064176E-2</v>
      </c>
      <c r="B156" s="2">
        <v>5.3510082760047485E-3</v>
      </c>
    </row>
    <row r="157" spans="1:2" x14ac:dyDescent="0.3">
      <c r="A157" s="2">
        <v>-3.0553467647604141E-2</v>
      </c>
      <c r="B157" s="2">
        <v>2.7628895369478359E-4</v>
      </c>
    </row>
    <row r="158" spans="1:2" x14ac:dyDescent="0.3">
      <c r="A158" s="2">
        <v>-3.7079463135061206E-4</v>
      </c>
      <c r="B158" s="2">
        <v>6.2734936885573925E-2</v>
      </c>
    </row>
    <row r="159" spans="1:2" x14ac:dyDescent="0.3">
      <c r="A159" s="2">
        <v>-3.8534983038452708E-2</v>
      </c>
      <c r="B159" s="2">
        <v>4.8497388290562413E-3</v>
      </c>
    </row>
    <row r="160" spans="1:2" x14ac:dyDescent="0.3">
      <c r="A160" s="2">
        <v>-5.0627970667911276E-2</v>
      </c>
      <c r="B160" s="2">
        <v>3.3699906243106724E-2</v>
      </c>
    </row>
    <row r="161" spans="1:2" x14ac:dyDescent="0.3">
      <c r="A161" s="2">
        <v>-4.7186926147479592E-3</v>
      </c>
      <c r="B161" s="2">
        <v>2.4545518723028813E-2</v>
      </c>
    </row>
    <row r="162" spans="1:2" x14ac:dyDescent="0.3">
      <c r="A162" s="2">
        <v>-1.5396418528838192E-2</v>
      </c>
      <c r="B162" s="2">
        <v>1.2693702642820042E-3</v>
      </c>
    </row>
    <row r="163" spans="1:2" x14ac:dyDescent="0.3">
      <c r="A163" s="2">
        <v>-4.8836820608937938E-3</v>
      </c>
      <c r="B163" s="2">
        <v>3.8592222569124785E-3</v>
      </c>
    </row>
    <row r="164" spans="1:2" x14ac:dyDescent="0.3">
      <c r="A164" s="2">
        <v>-1.228307851839509E-2</v>
      </c>
      <c r="B164" s="2">
        <v>1.8842845034861371E-2</v>
      </c>
    </row>
    <row r="165" spans="1:2" x14ac:dyDescent="0.3">
      <c r="A165" s="2">
        <v>-6.2315053941674886E-3</v>
      </c>
      <c r="B165" s="2">
        <v>3.7460213694836815E-4</v>
      </c>
    </row>
    <row r="166" spans="1:2" x14ac:dyDescent="0.3">
      <c r="A166" s="2">
        <v>-5.4884769353544692E-3</v>
      </c>
      <c r="B166" s="2">
        <v>1.3026636132579365E-2</v>
      </c>
    </row>
    <row r="167" spans="1:2" x14ac:dyDescent="0.3">
      <c r="A167" s="2">
        <v>-4.9056494942592028E-3</v>
      </c>
      <c r="B167" s="2">
        <v>6.5452009198361421E-4</v>
      </c>
    </row>
    <row r="168" spans="1:2" x14ac:dyDescent="0.3">
      <c r="A168" s="2">
        <v>-5.2278411482632849E-3</v>
      </c>
      <c r="B168" s="2">
        <v>4.55953998462623E-3</v>
      </c>
    </row>
    <row r="169" spans="1:2" x14ac:dyDescent="0.3">
      <c r="A169" s="2">
        <v>-4.5044152709858972E-3</v>
      </c>
      <c r="B169" s="2">
        <v>2.7048498663064153E-2</v>
      </c>
    </row>
    <row r="170" spans="1:2" x14ac:dyDescent="0.3">
      <c r="A170" s="2">
        <v>-5.3332647129774287E-3</v>
      </c>
      <c r="B170" s="2">
        <v>9.9240834693363825E-3</v>
      </c>
    </row>
    <row r="171" spans="1:2" x14ac:dyDescent="0.3">
      <c r="A171" s="2">
        <v>-1.7188632763457268E-2</v>
      </c>
      <c r="B171" s="2">
        <v>1.6646902743127398E-2</v>
      </c>
    </row>
    <row r="172" spans="1:2" x14ac:dyDescent="0.3">
      <c r="A172" s="2">
        <v>-9.3353516859130681E-3</v>
      </c>
      <c r="B172" s="2">
        <v>1.4383898127871488E-3</v>
      </c>
    </row>
    <row r="173" spans="1:2" x14ac:dyDescent="0.3">
      <c r="A173" s="2">
        <v>-5.9678686491684398E-3</v>
      </c>
      <c r="B173" s="2">
        <v>9.4885598249659208E-3</v>
      </c>
    </row>
    <row r="174" spans="1:2" x14ac:dyDescent="0.3">
      <c r="A174" s="2">
        <v>-1.5436718533933259E-2</v>
      </c>
      <c r="B174" s="2">
        <v>2.7328848295551704E-2</v>
      </c>
    </row>
    <row r="175" spans="1:2" x14ac:dyDescent="0.3">
      <c r="A175" s="2">
        <v>-3.665114496665389E-4</v>
      </c>
      <c r="B175" s="2">
        <v>1.0509679960311337E-3</v>
      </c>
    </row>
    <row r="176" spans="1:2" x14ac:dyDescent="0.3">
      <c r="A176" s="2">
        <v>-8.5439811332156199E-3</v>
      </c>
      <c r="B176" s="2">
        <v>7.1305709874842221E-3</v>
      </c>
    </row>
    <row r="177" spans="1:2" x14ac:dyDescent="0.3">
      <c r="A177" s="2">
        <v>-1.8456461231544322E-3</v>
      </c>
      <c r="B177" s="2">
        <v>9.6449223795179223E-4</v>
      </c>
    </row>
    <row r="178" spans="1:2" x14ac:dyDescent="0.3">
      <c r="A178" s="2">
        <v>-9.5107127350536249E-3</v>
      </c>
      <c r="B178" s="2">
        <v>1.3911448999206178E-2</v>
      </c>
    </row>
    <row r="179" spans="1:2" x14ac:dyDescent="0.3">
      <c r="A179" s="2">
        <v>-6.2153952780789464E-3</v>
      </c>
      <c r="B179" s="2">
        <v>1.3918473330086258E-2</v>
      </c>
    </row>
    <row r="180" spans="1:2" x14ac:dyDescent="0.3">
      <c r="A180" s="2">
        <v>-2.2066349347760795E-2</v>
      </c>
      <c r="B180" s="2">
        <v>4.7776846408104307E-3</v>
      </c>
    </row>
    <row r="181" spans="1:2" x14ac:dyDescent="0.3">
      <c r="A181" s="2">
        <v>-4.4277098119081459E-3</v>
      </c>
      <c r="B181" s="2">
        <v>1.0230017443357603E-2</v>
      </c>
    </row>
    <row r="182" spans="1:2" x14ac:dyDescent="0.3">
      <c r="A182" s="2">
        <v>-1.3126691796512479E-3</v>
      </c>
      <c r="B182" s="2">
        <v>3.3467638642510435E-2</v>
      </c>
    </row>
    <row r="183" spans="1:2" x14ac:dyDescent="0.3">
      <c r="A183" s="2">
        <v>-1.8625032125829603E-2</v>
      </c>
      <c r="B183" s="2">
        <v>9.0987069000807962E-3</v>
      </c>
    </row>
    <row r="184" spans="1:2" x14ac:dyDescent="0.3">
      <c r="A184" s="2">
        <v>-5.5460818240150927E-3</v>
      </c>
      <c r="B184" s="2">
        <v>1.1552353549167158E-2</v>
      </c>
    </row>
    <row r="185" spans="1:2" x14ac:dyDescent="0.3">
      <c r="A185" s="2">
        <v>-5.1849644791030968E-3</v>
      </c>
      <c r="B185" s="2">
        <v>8.2453810414549102E-3</v>
      </c>
    </row>
    <row r="186" spans="1:2" x14ac:dyDescent="0.3">
      <c r="A186" s="2">
        <v>-6.3993958187466855E-3</v>
      </c>
      <c r="B186" s="2">
        <v>8.0801934532348692E-3</v>
      </c>
    </row>
    <row r="187" spans="1:2" x14ac:dyDescent="0.3">
      <c r="A187" s="2">
        <v>-3.1988216032995281E-3</v>
      </c>
      <c r="B187" s="2">
        <v>6.9772800941313336E-3</v>
      </c>
    </row>
    <row r="188" spans="1:2" x14ac:dyDescent="0.3">
      <c r="A188" s="2">
        <v>-4.9245103214358961E-3</v>
      </c>
      <c r="B188" s="2">
        <v>1.0707088162915501E-3</v>
      </c>
    </row>
    <row r="189" spans="1:2" x14ac:dyDescent="0.3">
      <c r="A189" s="2">
        <v>-1.5042479906011225E-2</v>
      </c>
      <c r="B189" s="2">
        <v>8.2396842377470605E-3</v>
      </c>
    </row>
    <row r="190" spans="1:2" x14ac:dyDescent="0.3">
      <c r="A190" s="2">
        <v>-3.1222030496107721E-4</v>
      </c>
      <c r="B190" s="2">
        <v>6.6862279733555519E-3</v>
      </c>
    </row>
    <row r="191" spans="1:2" x14ac:dyDescent="0.3">
      <c r="A191" s="2">
        <v>-5.9337701510660075E-3</v>
      </c>
      <c r="B191" s="2">
        <v>3.9977713544939522E-3</v>
      </c>
    </row>
    <row r="192" spans="1:2" x14ac:dyDescent="0.3">
      <c r="A192" s="2">
        <v>-6.8258593323684931E-3</v>
      </c>
      <c r="B192" s="2">
        <v>4.2377306262848437E-3</v>
      </c>
    </row>
    <row r="193" spans="1:2" x14ac:dyDescent="0.3">
      <c r="A193" s="2">
        <v>-6.8728766693007086E-3</v>
      </c>
      <c r="B193" s="2">
        <v>5.4547283890621998E-3</v>
      </c>
    </row>
    <row r="194" spans="1:2" x14ac:dyDescent="0.3">
      <c r="A194" s="2">
        <v>-1.8873765094550646E-2</v>
      </c>
      <c r="B194" s="2">
        <v>2.3300409244314648E-3</v>
      </c>
    </row>
    <row r="195" spans="1:2" x14ac:dyDescent="0.3">
      <c r="A195" s="2">
        <v>-9.3066007270337331E-4</v>
      </c>
      <c r="B195" s="2">
        <v>3.7503706895354285E-4</v>
      </c>
    </row>
    <row r="196" spans="1:2" x14ac:dyDescent="0.3">
      <c r="A196" s="2">
        <v>-4.347824671949713E-3</v>
      </c>
      <c r="B196" s="2">
        <v>1.6822847327871478E-2</v>
      </c>
    </row>
    <row r="197" spans="1:2" x14ac:dyDescent="0.3">
      <c r="A197" s="2">
        <v>-9.2787998192262171E-3</v>
      </c>
      <c r="B197" s="2">
        <v>3.7252708628243746E-3</v>
      </c>
    </row>
    <row r="198" spans="1:2" x14ac:dyDescent="0.3">
      <c r="A198" s="2">
        <v>-4.4643032303130154E-3</v>
      </c>
      <c r="B198" s="2">
        <v>5.2970607630135327E-3</v>
      </c>
    </row>
    <row r="199" spans="1:2" x14ac:dyDescent="0.3">
      <c r="A199" s="2">
        <v>-8.7166786899476566E-3</v>
      </c>
      <c r="B199" s="2">
        <v>5.8155613379463518E-3</v>
      </c>
    </row>
    <row r="200" spans="1:2" x14ac:dyDescent="0.3">
      <c r="A200" s="2">
        <v>-3.623162129904997E-3</v>
      </c>
      <c r="B200" s="2">
        <v>4.8106383218630405E-3</v>
      </c>
    </row>
    <row r="201" spans="1:2" x14ac:dyDescent="0.3">
      <c r="A201" s="2">
        <v>-1.5038283481781461E-3</v>
      </c>
      <c r="B201" s="2">
        <v>1.1972680020645656E-3</v>
      </c>
    </row>
    <row r="202" spans="1:2" x14ac:dyDescent="0.3">
      <c r="A202" s="2">
        <v>-1.3554176422583735E-2</v>
      </c>
      <c r="B202" s="2">
        <v>1.2723761250079769E-2</v>
      </c>
    </row>
    <row r="203" spans="1:2" x14ac:dyDescent="0.3">
      <c r="A203" s="2">
        <v>-9.4333667819637679E-4</v>
      </c>
      <c r="B203" s="2">
        <v>5.3409224053523321E-3</v>
      </c>
    </row>
    <row r="204" spans="1:2" x14ac:dyDescent="0.3">
      <c r="A204" s="2">
        <v>-1.1261164648674857E-2</v>
      </c>
      <c r="B204" s="2">
        <v>1.6082144827163525E-2</v>
      </c>
    </row>
    <row r="205" spans="1:2" x14ac:dyDescent="0.3">
      <c r="A205" s="2">
        <v>-1.2670850122314694E-3</v>
      </c>
      <c r="B205" s="2">
        <v>6.5407633909294396E-3</v>
      </c>
    </row>
    <row r="206" spans="1:2" x14ac:dyDescent="0.3">
      <c r="A206" s="2">
        <v>-4.1230430694721241E-3</v>
      </c>
      <c r="B206" s="2">
        <v>9.2237870479041262E-4</v>
      </c>
    </row>
    <row r="207" spans="1:2" x14ac:dyDescent="0.3">
      <c r="A207" s="2">
        <v>-1.6839120069547252E-2</v>
      </c>
      <c r="B207" s="2">
        <v>8.9444582811678865E-3</v>
      </c>
    </row>
    <row r="208" spans="1:2" x14ac:dyDescent="0.3">
      <c r="A208" s="2">
        <v>-2.307487832141044E-3</v>
      </c>
      <c r="B208" s="2">
        <v>5.6385592789454158E-3</v>
      </c>
    </row>
    <row r="209" spans="1:2" x14ac:dyDescent="0.3">
      <c r="A209" s="2">
        <v>-1.1001472023213631E-2</v>
      </c>
      <c r="B209" s="2">
        <v>8.6130578946323096E-3</v>
      </c>
    </row>
    <row r="210" spans="1:2" x14ac:dyDescent="0.3">
      <c r="A210" s="2">
        <v>-3.6899669802907876E-3</v>
      </c>
      <c r="B210" s="2">
        <v>1.1488721911093666E-2</v>
      </c>
    </row>
    <row r="211" spans="1:2" x14ac:dyDescent="0.3">
      <c r="A211" s="2">
        <v>-9.1038750612205035E-3</v>
      </c>
      <c r="B211" s="2">
        <v>2.117098176086598E-2</v>
      </c>
    </row>
    <row r="212" spans="1:2" x14ac:dyDescent="0.3">
      <c r="A212" s="2">
        <v>-7.1019208865225319E-3</v>
      </c>
      <c r="B212" s="2">
        <v>1.0010992883704684E-2</v>
      </c>
    </row>
    <row r="213" spans="1:2" x14ac:dyDescent="0.3">
      <c r="A213" s="2">
        <v>-5.6925849997799087E-3</v>
      </c>
      <c r="B213" s="2">
        <v>1.9536353948896707E-2</v>
      </c>
    </row>
    <row r="214" spans="1:2" x14ac:dyDescent="0.3">
      <c r="A214" s="2">
        <v>-6.6524857252082022E-3</v>
      </c>
      <c r="B214" s="2">
        <v>3.5372880457393498E-3</v>
      </c>
    </row>
    <row r="215" spans="1:2" x14ac:dyDescent="0.3">
      <c r="A215" s="2">
        <v>-8.5697632299306346E-3</v>
      </c>
      <c r="B215" s="2">
        <v>2.4391605724877898E-2</v>
      </c>
    </row>
    <row r="216" spans="1:2" x14ac:dyDescent="0.3">
      <c r="A216" s="2">
        <v>-2.663138064853951E-3</v>
      </c>
      <c r="B216" s="2">
        <v>1.1755585759077621E-2</v>
      </c>
    </row>
    <row r="217" spans="1:2" x14ac:dyDescent="0.3">
      <c r="A217" s="2">
        <v>-3.0095382691280007E-3</v>
      </c>
      <c r="B217" s="2">
        <v>7.927144538123659E-3</v>
      </c>
    </row>
    <row r="218" spans="1:2" x14ac:dyDescent="0.3">
      <c r="A218" s="2">
        <v>-4.1163441443731142E-3</v>
      </c>
      <c r="B218" s="2">
        <v>9.0007894576174374E-3</v>
      </c>
    </row>
    <row r="219" spans="1:2" x14ac:dyDescent="0.3">
      <c r="A219" s="2">
        <v>-1.362278282464022E-3</v>
      </c>
      <c r="B219" s="2">
        <v>3.5758659277109186E-3</v>
      </c>
    </row>
    <row r="220" spans="1:2" x14ac:dyDescent="0.3">
      <c r="A220" s="2">
        <v>-1.6081445309079092E-3</v>
      </c>
      <c r="B220" s="2">
        <v>4.3252655425288951E-3</v>
      </c>
    </row>
    <row r="221" spans="1:2" x14ac:dyDescent="0.3">
      <c r="A221" s="2">
        <v>-2.704827948912671E-3</v>
      </c>
      <c r="B221" s="2">
        <v>3.3352647374048842E-3</v>
      </c>
    </row>
    <row r="222" spans="1:2" x14ac:dyDescent="0.3">
      <c r="A222" s="2">
        <v>-2.6780317688100247E-3</v>
      </c>
      <c r="B222" s="2">
        <v>7.4160601305273185E-3</v>
      </c>
    </row>
    <row r="223" spans="1:2" x14ac:dyDescent="0.3">
      <c r="A223" s="2">
        <v>-1.356541185101638E-2</v>
      </c>
      <c r="B223" s="2">
        <v>7.5612804776503213E-3</v>
      </c>
    </row>
    <row r="224" spans="1:2" x14ac:dyDescent="0.3">
      <c r="A224" s="2">
        <v>-5.1043677519236285E-4</v>
      </c>
      <c r="B224" s="2">
        <v>9.2412850186775317E-4</v>
      </c>
    </row>
    <row r="225" spans="1:2" x14ac:dyDescent="0.3">
      <c r="A225" s="2">
        <v>-2.7006892748545546E-2</v>
      </c>
      <c r="B225" s="2">
        <v>3.7197768133911966E-3</v>
      </c>
    </row>
    <row r="226" spans="1:2" x14ac:dyDescent="0.3">
      <c r="A226" s="2">
        <v>-9.441287521267501E-3</v>
      </c>
      <c r="B226" s="2">
        <v>2.5885866425131542E-3</v>
      </c>
    </row>
    <row r="227" spans="1:2" x14ac:dyDescent="0.3">
      <c r="A227" s="2">
        <v>-1.0054155086263592E-2</v>
      </c>
      <c r="B227" s="2">
        <v>5.8552695969914265E-3</v>
      </c>
    </row>
    <row r="228" spans="1:2" x14ac:dyDescent="0.3">
      <c r="A228" s="2">
        <v>-1.510278663840396E-2</v>
      </c>
      <c r="B228" s="2">
        <v>6.6725069759780925E-3</v>
      </c>
    </row>
    <row r="229" spans="1:2" x14ac:dyDescent="0.3">
      <c r="A229" s="2">
        <v>-1.1514840556504466E-2</v>
      </c>
      <c r="B229" s="2">
        <v>4.0286129792631038E-3</v>
      </c>
    </row>
    <row r="230" spans="1:2" x14ac:dyDescent="0.3">
      <c r="A230" s="2">
        <v>-1.0196477412338071E-2</v>
      </c>
      <c r="B230" s="2">
        <v>3.2274864615467374E-3</v>
      </c>
    </row>
    <row r="231" spans="1:2" x14ac:dyDescent="0.3">
      <c r="A231" s="2">
        <v>-8.6809623831439059E-3</v>
      </c>
      <c r="B231" s="2">
        <v>1.7379239211220839E-3</v>
      </c>
    </row>
    <row r="232" spans="1:2" x14ac:dyDescent="0.3">
      <c r="A232" s="2">
        <v>-1.5602523309360015E-2</v>
      </c>
      <c r="B232" s="2">
        <v>2.9936914570790683E-3</v>
      </c>
    </row>
    <row r="233" spans="1:2" x14ac:dyDescent="0.3">
      <c r="A233" s="2">
        <v>-5.9646814417618028E-3</v>
      </c>
      <c r="B233" s="2">
        <v>7.7814161965903458E-3</v>
      </c>
    </row>
    <row r="234" spans="1:2" x14ac:dyDescent="0.3">
      <c r="A234" s="2">
        <v>-1.1787141049482155E-3</v>
      </c>
      <c r="B234" s="2">
        <v>8.9849751501532593E-5</v>
      </c>
    </row>
    <row r="235" spans="1:2" x14ac:dyDescent="0.3">
      <c r="A235" s="2">
        <v>-1.8235873493511544E-2</v>
      </c>
      <c r="B235" s="2">
        <v>4.4277433437799898E-2</v>
      </c>
    </row>
    <row r="236" spans="1:2" x14ac:dyDescent="0.3">
      <c r="A236" s="2">
        <v>-1.4688412041755613E-3</v>
      </c>
      <c r="B236" s="2">
        <v>8.3773025238268791E-3</v>
      </c>
    </row>
    <row r="237" spans="1:2" x14ac:dyDescent="0.3">
      <c r="A237" s="2">
        <v>-1.8208226361498216E-4</v>
      </c>
      <c r="B237" s="2">
        <v>9.0461859392414034E-3</v>
      </c>
    </row>
    <row r="238" spans="1:2" x14ac:dyDescent="0.3">
      <c r="A238" s="2">
        <v>-1.3195928853305927E-2</v>
      </c>
      <c r="B238" s="2">
        <v>1.694797397404073E-3</v>
      </c>
    </row>
    <row r="239" spans="1:2" x14ac:dyDescent="0.3">
      <c r="A239" s="2">
        <v>-1.8528811891151116E-3</v>
      </c>
      <c r="B239" s="2">
        <v>2.9345418156448257E-3</v>
      </c>
    </row>
    <row r="240" spans="1:2" x14ac:dyDescent="0.3">
      <c r="A240" s="2">
        <v>-4.3273527751645996E-3</v>
      </c>
      <c r="B240" s="2">
        <v>1.2153881210996973E-2</v>
      </c>
    </row>
    <row r="241" spans="1:2" x14ac:dyDescent="0.3">
      <c r="A241" s="2">
        <v>-1.3138708029197107E-2</v>
      </c>
      <c r="B241" s="2">
        <v>1.0034670371922318E-2</v>
      </c>
    </row>
    <row r="242" spans="1:2" x14ac:dyDescent="0.3">
      <c r="A242" s="2">
        <v>-1.7094017094017096E-2</v>
      </c>
      <c r="B242" s="2">
        <v>6.3176950064199686E-3</v>
      </c>
    </row>
    <row r="243" spans="1:2" x14ac:dyDescent="0.3">
      <c r="A243" s="2">
        <v>-1.4124293785310734E-2</v>
      </c>
      <c r="B243" s="2">
        <v>2.1207195443094663E-2</v>
      </c>
    </row>
    <row r="244" spans="1:2" x14ac:dyDescent="0.3">
      <c r="A244" s="2">
        <v>-2.3061579304995576E-2</v>
      </c>
      <c r="B244" s="2">
        <v>1.1216774855325594E-2</v>
      </c>
    </row>
    <row r="245" spans="1:2" x14ac:dyDescent="0.3">
      <c r="A245" s="2">
        <v>-5.3623595864428063E-3</v>
      </c>
      <c r="B245" s="2">
        <v>1.7800399294210561E-3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48BB-F223-4619-91A5-C52B081DF3E5}">
  <dimension ref="C2:J20"/>
  <sheetViews>
    <sheetView workbookViewId="0">
      <selection activeCell="J11" sqref="J11:J12"/>
    </sheetView>
  </sheetViews>
  <sheetFormatPr defaultRowHeight="14.4" x14ac:dyDescent="0.3"/>
  <cols>
    <col min="4" max="4" width="14" customWidth="1"/>
    <col min="5" max="5" width="9" bestFit="1" customWidth="1"/>
    <col min="7" max="7" width="11.6640625" customWidth="1"/>
  </cols>
  <sheetData>
    <row r="2" spans="3:10" x14ac:dyDescent="0.3">
      <c r="C2" t="s">
        <v>251</v>
      </c>
    </row>
    <row r="4" spans="3:10" x14ac:dyDescent="0.3">
      <c r="C4" t="s">
        <v>252</v>
      </c>
    </row>
    <row r="6" spans="3:10" x14ac:dyDescent="0.3">
      <c r="C6" t="s">
        <v>253</v>
      </c>
    </row>
    <row r="7" spans="3:10" x14ac:dyDescent="0.3">
      <c r="C7" t="s">
        <v>254</v>
      </c>
    </row>
    <row r="8" spans="3:10" x14ac:dyDescent="0.3">
      <c r="C8" t="s">
        <v>255</v>
      </c>
    </row>
    <row r="10" spans="3:10" x14ac:dyDescent="0.3">
      <c r="I10" s="5"/>
      <c r="J10" s="15" t="s">
        <v>178</v>
      </c>
    </row>
    <row r="11" spans="3:10" x14ac:dyDescent="0.3">
      <c r="D11" s="5"/>
      <c r="E11" s="15" t="s">
        <v>108</v>
      </c>
      <c r="F11" s="15" t="s">
        <v>150</v>
      </c>
      <c r="G11" s="15" t="s">
        <v>103</v>
      </c>
      <c r="I11" s="31" t="s">
        <v>108</v>
      </c>
      <c r="J11" s="2">
        <v>0.47844827826724912</v>
      </c>
    </row>
    <row r="12" spans="3:10" x14ac:dyDescent="0.3">
      <c r="D12" s="31" t="s">
        <v>177</v>
      </c>
      <c r="E12" s="37">
        <v>0.25</v>
      </c>
      <c r="F12" s="37">
        <v>0.15</v>
      </c>
      <c r="G12" s="2">
        <f t="array" ref="G12">SUMPRODUCT(E12:F12,TRANSPOSE(J11:J12))</f>
        <v>0.19784482780364121</v>
      </c>
      <c r="I12" s="31" t="s">
        <v>150</v>
      </c>
      <c r="J12" s="2">
        <v>0.52155172157885954</v>
      </c>
    </row>
    <row r="13" spans="3:10" x14ac:dyDescent="0.3">
      <c r="D13" s="31" t="s">
        <v>104</v>
      </c>
      <c r="E13" s="37">
        <v>0.2</v>
      </c>
      <c r="F13" s="37">
        <v>0.12</v>
      </c>
      <c r="G13" s="2">
        <f>SQRT(E13^2*J11^2+F13^2*J12^2+2*PRODUCT(E13:F13,J11:J12,E15))</f>
        <v>0.12816903247808165</v>
      </c>
      <c r="I13" s="31" t="s">
        <v>109</v>
      </c>
      <c r="J13" s="2">
        <f>SUM(J11:J12)</f>
        <v>0.99999999984610866</v>
      </c>
    </row>
    <row r="15" spans="3:10" x14ac:dyDescent="0.3">
      <c r="D15" s="10" t="s">
        <v>256</v>
      </c>
      <c r="E15" s="10">
        <v>0.28000000000000003</v>
      </c>
    </row>
    <row r="17" spans="4:5" x14ac:dyDescent="0.3">
      <c r="D17" s="14" t="s">
        <v>114</v>
      </c>
      <c r="E17" s="37">
        <v>0.06</v>
      </c>
    </row>
    <row r="18" spans="4:5" x14ac:dyDescent="0.3">
      <c r="D18" s="14" t="s">
        <v>113</v>
      </c>
      <c r="E18" s="33">
        <f>G12</f>
        <v>0.19784482780364121</v>
      </c>
    </row>
    <row r="19" spans="4:5" x14ac:dyDescent="0.3">
      <c r="D19" s="14" t="s">
        <v>219</v>
      </c>
      <c r="E19" s="54">
        <f>G13</f>
        <v>0.12816903247808165</v>
      </c>
    </row>
    <row r="20" spans="4:5" x14ac:dyDescent="0.3">
      <c r="D20" s="14" t="s">
        <v>181</v>
      </c>
      <c r="E20" s="55">
        <f>(E18-E17)/E19</f>
        <v>1.0754924581896508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EB4C-1238-4EFE-8304-754CC62BCF46}">
  <sheetPr codeName="Sheet10"/>
  <dimension ref="A1:O1236"/>
  <sheetViews>
    <sheetView topLeftCell="G1" workbookViewId="0">
      <selection activeCell="L14" sqref="L14"/>
    </sheetView>
  </sheetViews>
  <sheetFormatPr defaultRowHeight="14.4" x14ac:dyDescent="0.3"/>
  <cols>
    <col min="1" max="1" width="16.33203125" bestFit="1" customWidth="1"/>
    <col min="2" max="2" width="21.5546875" bestFit="1" customWidth="1"/>
    <col min="3" max="3" width="19.21875" customWidth="1"/>
    <col min="4" max="4" width="17.44140625" customWidth="1"/>
    <col min="6" max="6" width="23.109375" customWidth="1"/>
    <col min="7" max="7" width="28" customWidth="1"/>
    <col min="8" max="8" width="25.6640625" customWidth="1"/>
    <col min="9" max="9" width="22" customWidth="1"/>
    <col min="10" max="10" width="8.88671875" customWidth="1"/>
    <col min="17" max="17" width="12" bestFit="1" customWidth="1"/>
  </cols>
  <sheetData>
    <row r="1" spans="1:15" x14ac:dyDescent="0.3">
      <c r="A1" s="15" t="s">
        <v>98</v>
      </c>
      <c r="B1" s="15" t="s">
        <v>97</v>
      </c>
      <c r="C1" s="15" t="s">
        <v>100</v>
      </c>
      <c r="D1" s="15" t="s">
        <v>121</v>
      </c>
      <c r="F1" s="15" t="s">
        <v>182</v>
      </c>
      <c r="G1" s="15" t="s">
        <v>183</v>
      </c>
      <c r="H1" s="15" t="s">
        <v>184</v>
      </c>
      <c r="I1" s="15" t="s">
        <v>185</v>
      </c>
    </row>
    <row r="2" spans="1:15" x14ac:dyDescent="0.3">
      <c r="A2" s="2" t="s">
        <v>93</v>
      </c>
      <c r="B2" s="2" t="s">
        <v>93</v>
      </c>
      <c r="C2" s="2" t="s">
        <v>93</v>
      </c>
      <c r="D2" s="2" t="s">
        <v>93</v>
      </c>
      <c r="F2" s="2"/>
      <c r="G2" s="2"/>
      <c r="H2" s="2"/>
      <c r="I2" s="2"/>
      <c r="L2" s="43" t="s">
        <v>178</v>
      </c>
      <c r="M2" s="43"/>
      <c r="N2" s="43"/>
      <c r="O2" s="43"/>
    </row>
    <row r="3" spans="1:15" x14ac:dyDescent="0.3">
      <c r="A3" s="2">
        <v>8.7952896929787625E-3</v>
      </c>
      <c r="B3" s="2">
        <v>3.1578887323321053E-3</v>
      </c>
      <c r="C3" s="2">
        <v>4.8543754045307509E-2</v>
      </c>
      <c r="D3" s="2">
        <v>-3.1484443997823893E-3</v>
      </c>
      <c r="F3" s="2">
        <f>A3-A$1236</f>
        <v>7.9280218849019871E-3</v>
      </c>
      <c r="G3" s="2">
        <f t="shared" ref="G3:I18" si="0">B3-B$1236</f>
        <v>1.1642238451667029E-3</v>
      </c>
      <c r="H3" s="2">
        <f t="shared" si="0"/>
        <v>4.7232042595776083E-2</v>
      </c>
      <c r="I3" s="2">
        <f t="shared" si="0"/>
        <v>-6.3333455537371054E-3</v>
      </c>
      <c r="L3" s="14">
        <v>0.25</v>
      </c>
      <c r="M3" s="14">
        <v>0.25</v>
      </c>
      <c r="N3" s="14">
        <v>0.25</v>
      </c>
      <c r="O3" s="14">
        <v>0.25</v>
      </c>
    </row>
    <row r="4" spans="1:15" x14ac:dyDescent="0.3">
      <c r="A4" s="2">
        <v>2.7043769072015106E-3</v>
      </c>
      <c r="B4" s="2">
        <v>7.3452345812329636E-3</v>
      </c>
      <c r="C4" s="2">
        <v>-3.0864812909580522E-3</v>
      </c>
      <c r="D4" s="2">
        <v>1.302801659405213E-2</v>
      </c>
      <c r="F4" s="2">
        <f t="shared" ref="F4:F67" si="1">A4-A$1236</f>
        <v>1.8371090991247359E-3</v>
      </c>
      <c r="G4" s="2">
        <f t="shared" si="0"/>
        <v>5.3515696940675608E-3</v>
      </c>
      <c r="H4" s="2">
        <f t="shared" si="0"/>
        <v>-4.3981927404894818E-3</v>
      </c>
      <c r="I4" s="2">
        <f t="shared" si="0"/>
        <v>9.8431154400974146E-3</v>
      </c>
    </row>
    <row r="5" spans="1:15" x14ac:dyDescent="0.3">
      <c r="A5" s="2">
        <v>-1.6999775047866445E-2</v>
      </c>
      <c r="B5" s="2">
        <v>6.5103863441527462E-3</v>
      </c>
      <c r="C5" s="2">
        <v>1.2383900928792747E-2</v>
      </c>
      <c r="D5" s="2">
        <v>-2.1044379927089175E-2</v>
      </c>
      <c r="F5" s="2">
        <f t="shared" si="1"/>
        <v>-1.7867042855943219E-2</v>
      </c>
      <c r="G5" s="2">
        <f t="shared" si="0"/>
        <v>4.5167214569873434E-3</v>
      </c>
      <c r="H5" s="2">
        <f t="shared" si="0"/>
        <v>1.1072189479261318E-2</v>
      </c>
      <c r="I5" s="2">
        <f t="shared" si="0"/>
        <v>-2.4229281081043892E-2</v>
      </c>
      <c r="L5" s="43" t="s">
        <v>186</v>
      </c>
      <c r="M5" s="43"/>
      <c r="N5" s="43"/>
      <c r="O5" s="43"/>
    </row>
    <row r="6" spans="1:15" x14ac:dyDescent="0.3">
      <c r="A6" s="2">
        <v>-2.9893711912411504E-2</v>
      </c>
      <c r="B6" s="2">
        <v>-4.2690746721622257E-2</v>
      </c>
      <c r="C6" s="2">
        <v>-4.587155963302763E-2</v>
      </c>
      <c r="D6" s="2">
        <v>-2.5875766441698679E-2</v>
      </c>
      <c r="F6" s="2">
        <f t="shared" si="1"/>
        <v>-3.0760979720488277E-2</v>
      </c>
      <c r="G6" s="2">
        <f t="shared" si="0"/>
        <v>-4.4684411608787659E-2</v>
      </c>
      <c r="H6" s="2">
        <f t="shared" si="0"/>
        <v>-4.7183271082559056E-2</v>
      </c>
      <c r="I6" s="2">
        <f t="shared" si="0"/>
        <v>-2.9060667595653396E-2</v>
      </c>
      <c r="L6" s="2">
        <f t="array" ref="L6:O9">MMULT(TRANSPOSE(F3:I1234),F3:I1234)/COUNT(I3:I1234)</f>
        <v>3.6399498735229831E-4</v>
      </c>
      <c r="M6" s="2">
        <v>1.5971377629532901E-4</v>
      </c>
      <c r="N6" s="2">
        <v>1.4310747182748624E-4</v>
      </c>
      <c r="O6" s="2">
        <v>2.1124863873177847E-4</v>
      </c>
    </row>
    <row r="7" spans="1:15" x14ac:dyDescent="0.3">
      <c r="A7" s="2">
        <v>-3.2787444051350548E-2</v>
      </c>
      <c r="B7" s="2">
        <v>-6.351358640573819E-2</v>
      </c>
      <c r="C7" s="2">
        <v>-8.3333333333333273E-2</v>
      </c>
      <c r="D7" s="2">
        <v>-1.1851224426139426E-2</v>
      </c>
      <c r="F7" s="2">
        <f t="shared" si="1"/>
        <v>-3.3654711859427325E-2</v>
      </c>
      <c r="G7" s="2">
        <f t="shared" si="0"/>
        <v>-6.5507251292903593E-2</v>
      </c>
      <c r="H7" s="2">
        <f t="shared" si="0"/>
        <v>-8.4645044782864706E-2</v>
      </c>
      <c r="I7" s="2">
        <f t="shared" si="0"/>
        <v>-1.5036125580094142E-2</v>
      </c>
      <c r="L7" s="2">
        <v>1.5971377629532901E-4</v>
      </c>
      <c r="M7" s="2">
        <v>1.2449778212949114E-3</v>
      </c>
      <c r="N7" s="2">
        <v>3.4047126756751639E-4</v>
      </c>
      <c r="O7" s="2">
        <v>2.5242778833131521E-4</v>
      </c>
    </row>
    <row r="8" spans="1:15" x14ac:dyDescent="0.3">
      <c r="A8" s="2">
        <v>-3.3091036565724971E-2</v>
      </c>
      <c r="B8" s="2">
        <v>1.183268808477168E-2</v>
      </c>
      <c r="C8" s="2">
        <v>0</v>
      </c>
      <c r="D8" s="2">
        <v>-6.6170680089460828E-3</v>
      </c>
      <c r="F8" s="2">
        <f t="shared" si="1"/>
        <v>-3.3958304373801748E-2</v>
      </c>
      <c r="G8" s="2">
        <f t="shared" si="0"/>
        <v>9.8390231976062774E-3</v>
      </c>
      <c r="H8" s="2">
        <f t="shared" si="0"/>
        <v>-1.3117114495314294E-3</v>
      </c>
      <c r="I8" s="2">
        <f t="shared" si="0"/>
        <v>-9.8019691629007994E-3</v>
      </c>
      <c r="L8" s="2">
        <v>1.4310747182748624E-4</v>
      </c>
      <c r="M8" s="2">
        <v>3.4047126756751639E-4</v>
      </c>
      <c r="N8" s="2">
        <v>2.8381612622903007E-3</v>
      </c>
      <c r="O8" s="2">
        <v>2.6576011265815383E-4</v>
      </c>
    </row>
    <row r="9" spans="1:15" x14ac:dyDescent="0.3">
      <c r="A9" s="2">
        <v>-4.2182323410778306E-3</v>
      </c>
      <c r="B9" s="2">
        <v>3.2230393213804602E-2</v>
      </c>
      <c r="C9" s="2">
        <v>-1.748251748251748E-2</v>
      </c>
      <c r="D9" s="2">
        <v>-8.3264315751874554E-4</v>
      </c>
      <c r="F9" s="2">
        <f t="shared" si="1"/>
        <v>-5.0855001491546051E-3</v>
      </c>
      <c r="G9" s="2">
        <f t="shared" si="0"/>
        <v>3.0236728326639199E-2</v>
      </c>
      <c r="H9" s="2">
        <f t="shared" si="0"/>
        <v>-1.879422893204891E-2</v>
      </c>
      <c r="I9" s="2">
        <f t="shared" si="0"/>
        <v>-4.0175443114734612E-3</v>
      </c>
      <c r="L9" s="2">
        <v>2.1124863873177847E-4</v>
      </c>
      <c r="M9" s="2">
        <v>2.5242778833131521E-4</v>
      </c>
      <c r="N9" s="2">
        <v>2.6576011265815383E-4</v>
      </c>
      <c r="O9" s="2">
        <v>1.1626901307251374E-3</v>
      </c>
    </row>
    <row r="10" spans="1:15" x14ac:dyDescent="0.3">
      <c r="A10" s="2">
        <v>-1.5265972802359404E-2</v>
      </c>
      <c r="B10" s="2">
        <v>1.105277482606761E-2</v>
      </c>
      <c r="C10" s="2">
        <v>2.8469750889679613E-2</v>
      </c>
      <c r="D10" s="2">
        <v>-2.0000071851031184E-2</v>
      </c>
      <c r="F10" s="2">
        <f t="shared" si="1"/>
        <v>-1.6133240610436177E-2</v>
      </c>
      <c r="G10" s="2">
        <f t="shared" si="0"/>
        <v>9.0591099389022069E-3</v>
      </c>
      <c r="H10" s="2">
        <f t="shared" si="0"/>
        <v>2.7158039440148184E-2</v>
      </c>
      <c r="I10" s="2">
        <f t="shared" si="0"/>
        <v>-2.3184973004985902E-2</v>
      </c>
    </row>
    <row r="11" spans="1:15" x14ac:dyDescent="0.3">
      <c r="A11" s="2">
        <v>2.3050973521771177E-2</v>
      </c>
      <c r="B11" s="2">
        <v>2.2957120648689398E-2</v>
      </c>
      <c r="C11" s="2">
        <v>-3.114186851211068E-2</v>
      </c>
      <c r="D11" s="2">
        <v>4.8894606191505062E-2</v>
      </c>
      <c r="F11" s="2">
        <f t="shared" si="1"/>
        <v>2.2183705713694404E-2</v>
      </c>
      <c r="G11" s="2">
        <f t="shared" si="0"/>
        <v>2.0963455761523996E-2</v>
      </c>
      <c r="H11" s="2">
        <f t="shared" si="0"/>
        <v>-3.2453579961642109E-2</v>
      </c>
      <c r="I11" s="2">
        <f t="shared" si="0"/>
        <v>4.5709705037550348E-2</v>
      </c>
      <c r="L11" s="43" t="s">
        <v>189</v>
      </c>
      <c r="M11" s="43"/>
      <c r="N11" s="43"/>
      <c r="O11" s="43"/>
    </row>
    <row r="12" spans="1:15" x14ac:dyDescent="0.3">
      <c r="A12" s="2">
        <v>-2.8164902926987438E-3</v>
      </c>
      <c r="B12" s="2">
        <v>2.0838926916794478E-2</v>
      </c>
      <c r="C12" s="2">
        <v>-7.8571428571428542E-2</v>
      </c>
      <c r="D12" s="2">
        <v>-4.8236710333940599E-2</v>
      </c>
      <c r="F12" s="2">
        <f t="shared" si="1"/>
        <v>-3.6837581007755187E-3</v>
      </c>
      <c r="G12" s="2">
        <f t="shared" si="0"/>
        <v>1.8845262029629075E-2</v>
      </c>
      <c r="H12" s="2">
        <f t="shared" si="0"/>
        <v>-7.9883140020959975E-2</v>
      </c>
      <c r="I12" s="2">
        <f t="shared" si="0"/>
        <v>-5.1421611487895313E-2</v>
      </c>
      <c r="L12" s="2">
        <f t="array" ref="L12">SUMPRODUCT(TRANSPOSE(L3:O3),L6:L9)</f>
        <v>2.19516218551723E-4</v>
      </c>
      <c r="M12" s="2">
        <f t="array" ref="M12">SUMPRODUCT(M6:M9,TRANSPOSE(L3:O3))</f>
        <v>4.9939766337226798E-4</v>
      </c>
      <c r="N12" s="2">
        <f t="array" ref="N12">SUMPRODUCT(N6:N9,TRANSPOSE(L3:O3))</f>
        <v>8.9687502858586425E-4</v>
      </c>
      <c r="O12" s="2">
        <f t="array" ref="O12">SUMPRODUCT(O6:O9,TRANSPOSE(L3:O3))</f>
        <v>4.7303166761159622E-4</v>
      </c>
    </row>
    <row r="13" spans="1:15" x14ac:dyDescent="0.3">
      <c r="A13" s="2">
        <v>6.7230169554071909E-3</v>
      </c>
      <c r="B13" s="2">
        <v>1.9890055060516294E-2</v>
      </c>
      <c r="C13" s="2">
        <v>-5.4263565891472951E-2</v>
      </c>
      <c r="D13" s="2">
        <v>1.1925018051112858E-2</v>
      </c>
      <c r="F13" s="2">
        <f t="shared" si="1"/>
        <v>5.8557491473304165E-3</v>
      </c>
      <c r="G13" s="2">
        <f t="shared" si="0"/>
        <v>1.7896390173350891E-2</v>
      </c>
      <c r="H13" s="2">
        <f t="shared" si="0"/>
        <v>-5.5575277341004377E-2</v>
      </c>
      <c r="I13" s="2">
        <f t="shared" si="0"/>
        <v>8.7401168971581421E-3</v>
      </c>
    </row>
    <row r="14" spans="1:15" x14ac:dyDescent="0.3">
      <c r="A14" s="2">
        <v>1.6200801898367998E-3</v>
      </c>
      <c r="B14" s="2">
        <v>1.7962350314501662E-3</v>
      </c>
      <c r="C14" s="2">
        <v>-2.8688524590163907E-2</v>
      </c>
      <c r="D14" s="2">
        <v>4.2088411782169538E-3</v>
      </c>
      <c r="F14" s="2">
        <f t="shared" si="1"/>
        <v>7.5281238176002512E-4</v>
      </c>
      <c r="G14" s="2">
        <f t="shared" si="0"/>
        <v>-1.9742985571523613E-4</v>
      </c>
      <c r="H14" s="2">
        <f t="shared" si="0"/>
        <v>-3.0000236039695337E-2</v>
      </c>
      <c r="I14" s="2">
        <f t="shared" si="0"/>
        <v>1.0239400242622377E-3</v>
      </c>
    </row>
    <row r="15" spans="1:15" x14ac:dyDescent="0.3">
      <c r="A15" s="2">
        <v>4.6157479734620546E-2</v>
      </c>
      <c r="B15" s="2">
        <v>-5.1226401529954235E-4</v>
      </c>
      <c r="C15" s="2">
        <v>5.9071729957805998E-2</v>
      </c>
      <c r="D15" s="2">
        <v>0.27367979452114338</v>
      </c>
      <c r="F15" s="2">
        <f t="shared" si="1"/>
        <v>4.5290211926543769E-2</v>
      </c>
      <c r="G15" s="2">
        <f t="shared" si="0"/>
        <v>-2.5059289024649449E-3</v>
      </c>
      <c r="H15" s="2">
        <f t="shared" si="0"/>
        <v>5.7760018508274572E-2</v>
      </c>
      <c r="I15" s="2">
        <f t="shared" si="0"/>
        <v>0.27049489336718868</v>
      </c>
    </row>
    <row r="16" spans="1:15" x14ac:dyDescent="0.3">
      <c r="A16" s="2">
        <v>1.0483466516092171E-2</v>
      </c>
      <c r="B16" s="2">
        <v>1.3326490903470517E-2</v>
      </c>
      <c r="C16" s="2">
        <v>-5.97609561752988E-2</v>
      </c>
      <c r="D16" s="2">
        <v>1.7768867828680958E-2</v>
      </c>
      <c r="F16" s="2">
        <f t="shared" si="1"/>
        <v>9.6161987080153957E-3</v>
      </c>
      <c r="G16" s="2">
        <f t="shared" si="0"/>
        <v>1.1332826016305114E-2</v>
      </c>
      <c r="H16" s="2">
        <f t="shared" si="0"/>
        <v>-6.1072667624830226E-2</v>
      </c>
      <c r="I16" s="2">
        <f t="shared" si="0"/>
        <v>1.4583966674726242E-2</v>
      </c>
    </row>
    <row r="17" spans="1:9" x14ac:dyDescent="0.3">
      <c r="A17" s="2">
        <v>4.4774954847812403E-4</v>
      </c>
      <c r="B17" s="2">
        <v>-2.7314121313734011E-2</v>
      </c>
      <c r="C17" s="2">
        <v>2.9661016949152512E-2</v>
      </c>
      <c r="D17" s="2">
        <v>2.1338583159958086E-2</v>
      </c>
      <c r="F17" s="2">
        <f t="shared" si="1"/>
        <v>-4.1951825959865064E-4</v>
      </c>
      <c r="G17" s="2">
        <f t="shared" si="0"/>
        <v>-2.9307786200899414E-2</v>
      </c>
      <c r="H17" s="2">
        <f t="shared" si="0"/>
        <v>2.8349305499621082E-2</v>
      </c>
      <c r="I17" s="2">
        <f t="shared" si="0"/>
        <v>1.8153682006003369E-2</v>
      </c>
    </row>
    <row r="18" spans="1:9" x14ac:dyDescent="0.3">
      <c r="A18" s="2">
        <v>-4.8492422129399809E-3</v>
      </c>
      <c r="B18" s="2">
        <v>-3.9001053874858924E-3</v>
      </c>
      <c r="C18" s="2">
        <v>4.9382716049382686E-2</v>
      </c>
      <c r="D18" s="2">
        <v>1.9626532118204691E-2</v>
      </c>
      <c r="F18" s="2">
        <f t="shared" si="1"/>
        <v>-5.7165100210167553E-3</v>
      </c>
      <c r="G18" s="2">
        <f t="shared" si="0"/>
        <v>-5.8937702746512943E-3</v>
      </c>
      <c r="H18" s="2">
        <f t="shared" si="0"/>
        <v>4.8071004599851259E-2</v>
      </c>
      <c r="I18" s="2">
        <f t="shared" si="0"/>
        <v>1.6441630964249974E-2</v>
      </c>
    </row>
    <row r="19" spans="1:9" x14ac:dyDescent="0.3">
      <c r="A19" s="2">
        <v>2.2115713888769717E-3</v>
      </c>
      <c r="B19" s="2">
        <v>-1.8533065035802574E-2</v>
      </c>
      <c r="C19" s="2">
        <v>7.8431372549019329E-3</v>
      </c>
      <c r="D19" s="2">
        <v>-2.8873027866960728E-2</v>
      </c>
      <c r="F19" s="2">
        <f t="shared" si="1"/>
        <v>1.344303580800197E-3</v>
      </c>
      <c r="G19" s="2">
        <f t="shared" ref="G19:G82" si="2">B19-B$1236</f>
        <v>-2.0526729922967977E-2</v>
      </c>
      <c r="H19" s="2">
        <f t="shared" ref="H19:H82" si="3">C19-C$1236</f>
        <v>6.5314258053705034E-3</v>
      </c>
      <c r="I19" s="2">
        <f t="shared" ref="I19:I82" si="4">D19-D$1236</f>
        <v>-3.2057929020915442E-2</v>
      </c>
    </row>
    <row r="20" spans="1:9" x14ac:dyDescent="0.3">
      <c r="A20" s="2">
        <v>-1.9598494736161882E-2</v>
      </c>
      <c r="B20" s="2">
        <v>-8.2447298946754649E-3</v>
      </c>
      <c r="C20" s="2">
        <v>1.5564202334630434E-2</v>
      </c>
      <c r="D20" s="2">
        <v>5.1150084259505377E-3</v>
      </c>
      <c r="F20" s="2">
        <f t="shared" si="1"/>
        <v>-2.0465762544238656E-2</v>
      </c>
      <c r="G20" s="2">
        <f t="shared" si="2"/>
        <v>-1.0238394781840868E-2</v>
      </c>
      <c r="H20" s="2">
        <f t="shared" si="3"/>
        <v>1.4252490885099004E-2</v>
      </c>
      <c r="I20" s="2">
        <f t="shared" si="4"/>
        <v>1.9301072719958216E-3</v>
      </c>
    </row>
    <row r="21" spans="1:9" x14ac:dyDescent="0.3">
      <c r="A21" s="2">
        <v>9.9952404760342128E-3</v>
      </c>
      <c r="B21" s="2">
        <v>-5.9265167634358726E-2</v>
      </c>
      <c r="C21" s="2">
        <v>4.5977011494252845E-2</v>
      </c>
      <c r="D21" s="2">
        <v>2.8625116454076343E-3</v>
      </c>
      <c r="F21" s="2">
        <f t="shared" si="1"/>
        <v>9.1279726679574374E-3</v>
      </c>
      <c r="G21" s="2">
        <f t="shared" si="2"/>
        <v>-6.1258832521524129E-2</v>
      </c>
      <c r="H21" s="2">
        <f t="shared" si="3"/>
        <v>4.4665300044721419E-2</v>
      </c>
      <c r="I21" s="2">
        <f t="shared" si="4"/>
        <v>-3.223895085470818E-4</v>
      </c>
    </row>
    <row r="22" spans="1:9" x14ac:dyDescent="0.3">
      <c r="A22" s="2">
        <v>-8.0830982775636929E-3</v>
      </c>
      <c r="B22" s="2">
        <v>2.1949792335741326E-2</v>
      </c>
      <c r="C22" s="2">
        <v>-3.2967032967033044E-2</v>
      </c>
      <c r="D22" s="2">
        <v>-1.5857876144988219E-2</v>
      </c>
      <c r="F22" s="2">
        <f t="shared" si="1"/>
        <v>-8.9503660856404682E-3</v>
      </c>
      <c r="G22" s="2">
        <f t="shared" si="2"/>
        <v>1.9956127448575924E-2</v>
      </c>
      <c r="H22" s="2">
        <f t="shared" si="3"/>
        <v>-3.427874441656447E-2</v>
      </c>
      <c r="I22" s="2">
        <f t="shared" si="4"/>
        <v>-1.9042777298942937E-2</v>
      </c>
    </row>
    <row r="23" spans="1:9" x14ac:dyDescent="0.3">
      <c r="A23" s="2">
        <v>1.2718507154522649E-2</v>
      </c>
      <c r="B23" s="2">
        <v>4.6304125562643718E-2</v>
      </c>
      <c r="C23" s="2">
        <v>7.5757575757576835E-3</v>
      </c>
      <c r="D23" s="2">
        <v>1.9014028173545784E-2</v>
      </c>
      <c r="F23" s="2">
        <f t="shared" si="1"/>
        <v>1.1851239346445873E-2</v>
      </c>
      <c r="G23" s="2">
        <f t="shared" si="2"/>
        <v>4.4310460675478315E-2</v>
      </c>
      <c r="H23" s="2">
        <f t="shared" si="3"/>
        <v>6.264046126226254E-3</v>
      </c>
      <c r="I23" s="2">
        <f t="shared" si="4"/>
        <v>1.5829127019591067E-2</v>
      </c>
    </row>
    <row r="24" spans="1:9" x14ac:dyDescent="0.3">
      <c r="A24" s="2">
        <v>3.0072100276932399E-4</v>
      </c>
      <c r="B24" s="2">
        <v>-1.3329909376218895E-3</v>
      </c>
      <c r="C24" s="2">
        <v>4.8872180451127713E-2</v>
      </c>
      <c r="D24" s="2">
        <v>-2.1189097685715402E-2</v>
      </c>
      <c r="F24" s="2">
        <f t="shared" si="1"/>
        <v>-5.6654680530745074E-4</v>
      </c>
      <c r="G24" s="2">
        <f t="shared" si="2"/>
        <v>-3.3266558247872918E-3</v>
      </c>
      <c r="H24" s="2">
        <f t="shared" si="3"/>
        <v>4.7560469001596287E-2</v>
      </c>
      <c r="I24" s="2">
        <f t="shared" si="4"/>
        <v>-2.4373998839670119E-2</v>
      </c>
    </row>
    <row r="25" spans="1:9" x14ac:dyDescent="0.3">
      <c r="A25" s="2">
        <v>2.2591465163678447E-2</v>
      </c>
      <c r="B25" s="2">
        <v>-2.3491772220125239E-2</v>
      </c>
      <c r="C25" s="2">
        <v>3.5842293906810548E-3</v>
      </c>
      <c r="D25" s="2">
        <v>2.7786748687927902E-2</v>
      </c>
      <c r="F25" s="2">
        <f t="shared" si="1"/>
        <v>2.1724197355601674E-2</v>
      </c>
      <c r="G25" s="2">
        <f t="shared" si="2"/>
        <v>-2.5485437107290641E-2</v>
      </c>
      <c r="H25" s="2">
        <f t="shared" si="3"/>
        <v>2.2725179411496252E-3</v>
      </c>
      <c r="I25" s="2">
        <f t="shared" si="4"/>
        <v>2.4601847533973185E-2</v>
      </c>
    </row>
    <row r="26" spans="1:9" x14ac:dyDescent="0.3">
      <c r="A26" s="2">
        <v>-6.2857604994990112E-3</v>
      </c>
      <c r="B26" s="2">
        <v>-1.6949165516901798E-2</v>
      </c>
      <c r="C26" s="2">
        <v>-1.071428571428574E-2</v>
      </c>
      <c r="D26" s="2">
        <v>-9.1167585125573082E-3</v>
      </c>
      <c r="F26" s="2">
        <f t="shared" si="1"/>
        <v>-7.1530283075757857E-3</v>
      </c>
      <c r="G26" s="2">
        <f t="shared" si="2"/>
        <v>-1.8942830404067201E-2</v>
      </c>
      <c r="H26" s="2">
        <f t="shared" si="3"/>
        <v>-1.202599716381717E-2</v>
      </c>
      <c r="I26" s="2">
        <f t="shared" si="4"/>
        <v>-1.2301659666512024E-2</v>
      </c>
    </row>
    <row r="27" spans="1:9" x14ac:dyDescent="0.3">
      <c r="A27" s="2">
        <v>-1.7978137815195236E-2</v>
      </c>
      <c r="B27" s="2">
        <v>-4.3659582429778188E-2</v>
      </c>
      <c r="C27" s="2">
        <v>-2.8880866425992805E-2</v>
      </c>
      <c r="D27" s="2">
        <v>-2.8236044434986052E-2</v>
      </c>
      <c r="F27" s="2">
        <f t="shared" si="1"/>
        <v>-1.8845405623272009E-2</v>
      </c>
      <c r="G27" s="2">
        <f t="shared" si="2"/>
        <v>-4.565324731694359E-2</v>
      </c>
      <c r="H27" s="2">
        <f t="shared" si="3"/>
        <v>-3.0192577875524235E-2</v>
      </c>
      <c r="I27" s="2">
        <f t="shared" si="4"/>
        <v>-3.142094558894077E-2</v>
      </c>
    </row>
    <row r="28" spans="1:9" x14ac:dyDescent="0.3">
      <c r="A28" s="2">
        <v>-9.3794545480095446E-3</v>
      </c>
      <c r="B28" s="2">
        <v>-1.5702288018610913E-2</v>
      </c>
      <c r="C28" s="2">
        <v>-3.7174721189590287E-3</v>
      </c>
      <c r="D28" s="2">
        <v>-1.1753222360552313E-2</v>
      </c>
      <c r="F28" s="2">
        <f t="shared" si="1"/>
        <v>-1.024672235608632E-2</v>
      </c>
      <c r="G28" s="2">
        <f t="shared" si="2"/>
        <v>-1.7695952905776316E-2</v>
      </c>
      <c r="H28" s="2">
        <f t="shared" si="3"/>
        <v>-5.0291835684904583E-3</v>
      </c>
      <c r="I28" s="2">
        <f t="shared" si="4"/>
        <v>-1.4938123514507028E-2</v>
      </c>
    </row>
    <row r="29" spans="1:9" x14ac:dyDescent="0.3">
      <c r="A29" s="2">
        <v>3.2320387216813714E-3</v>
      </c>
      <c r="B29" s="2">
        <v>-1.9793228387981962E-2</v>
      </c>
      <c r="C29" s="2">
        <v>-4.4776119402985044E-2</v>
      </c>
      <c r="D29" s="2">
        <v>-9.2500172325206582E-3</v>
      </c>
      <c r="F29" s="2">
        <f t="shared" si="1"/>
        <v>2.3647709136045969E-3</v>
      </c>
      <c r="G29" s="2">
        <f t="shared" si="2"/>
        <v>-2.1786893275147365E-2</v>
      </c>
      <c r="H29" s="2">
        <f t="shared" si="3"/>
        <v>-4.608783085251647E-2</v>
      </c>
      <c r="I29" s="2">
        <f t="shared" si="4"/>
        <v>-1.2434918386475374E-2</v>
      </c>
    </row>
    <row r="30" spans="1:9" x14ac:dyDescent="0.3">
      <c r="A30" s="2">
        <v>7.5806137690545084E-3</v>
      </c>
      <c r="B30" s="2">
        <v>2.7126074886586605E-3</v>
      </c>
      <c r="C30" s="2">
        <v>2.7343749999999972E-2</v>
      </c>
      <c r="D30" s="2">
        <v>2.4341534832020301E-2</v>
      </c>
      <c r="F30" s="2">
        <f t="shared" si="1"/>
        <v>6.7133459609777339E-3</v>
      </c>
      <c r="G30" s="2">
        <f t="shared" si="2"/>
        <v>7.1894260149325817E-4</v>
      </c>
      <c r="H30" s="2">
        <f t="shared" si="3"/>
        <v>2.6032038550468543E-2</v>
      </c>
      <c r="I30" s="2">
        <f t="shared" si="4"/>
        <v>2.1156633678065584E-2</v>
      </c>
    </row>
    <row r="31" spans="1:9" x14ac:dyDescent="0.3">
      <c r="A31" s="2">
        <v>2.2570943611440793E-3</v>
      </c>
      <c r="B31" s="2">
        <v>2.1340416643190613E-2</v>
      </c>
      <c r="C31" s="2">
        <v>-2.2813688212927809E-2</v>
      </c>
      <c r="D31" s="2">
        <v>-2.6042768173528468E-3</v>
      </c>
      <c r="F31" s="2">
        <f t="shared" si="1"/>
        <v>1.3898265530673047E-3</v>
      </c>
      <c r="G31" s="2">
        <f t="shared" si="2"/>
        <v>1.934675175602521E-2</v>
      </c>
      <c r="H31" s="2">
        <f t="shared" si="3"/>
        <v>-2.4125399662459239E-2</v>
      </c>
      <c r="I31" s="2">
        <f t="shared" si="4"/>
        <v>-5.7891779713075634E-3</v>
      </c>
    </row>
    <row r="32" spans="1:9" x14ac:dyDescent="0.3">
      <c r="A32" s="2">
        <v>-3.6781460259550903E-3</v>
      </c>
      <c r="B32" s="2">
        <v>-1.1771035560807111E-3</v>
      </c>
      <c r="C32" s="2">
        <v>3.8910505836576431E-3</v>
      </c>
      <c r="D32" s="2">
        <v>-6.5264533998741765E-4</v>
      </c>
      <c r="F32" s="2">
        <f t="shared" si="1"/>
        <v>-4.5454138340318652E-3</v>
      </c>
      <c r="G32" s="2">
        <f t="shared" si="2"/>
        <v>-3.1707684432461134E-3</v>
      </c>
      <c r="H32" s="2">
        <f t="shared" si="3"/>
        <v>2.5793391341262135E-3</v>
      </c>
      <c r="I32" s="2">
        <f t="shared" si="4"/>
        <v>-3.8375464939421336E-3</v>
      </c>
    </row>
    <row r="33" spans="1:9" x14ac:dyDescent="0.3">
      <c r="A33" s="2">
        <v>-7.3084084707331657E-3</v>
      </c>
      <c r="B33" s="2">
        <v>-1.767829924245649E-2</v>
      </c>
      <c r="C33" s="2">
        <v>-3.1007751937984523E-2</v>
      </c>
      <c r="D33" s="2">
        <v>-4.2456030286772877E-3</v>
      </c>
      <c r="F33" s="2">
        <f t="shared" si="1"/>
        <v>-8.1756762788099402E-3</v>
      </c>
      <c r="G33" s="2">
        <f t="shared" si="2"/>
        <v>-1.9671964129621893E-2</v>
      </c>
      <c r="H33" s="2">
        <f t="shared" si="3"/>
        <v>-3.231946338751595E-2</v>
      </c>
      <c r="I33" s="2">
        <f t="shared" si="4"/>
        <v>-7.4305041826320042E-3</v>
      </c>
    </row>
    <row r="34" spans="1:9" x14ac:dyDescent="0.3">
      <c r="A34" s="2">
        <v>-2.6754122429752301E-2</v>
      </c>
      <c r="B34" s="2">
        <v>-4.4691056707634104E-2</v>
      </c>
      <c r="C34" s="2">
        <v>-3.2000000000000028E-2</v>
      </c>
      <c r="D34" s="2">
        <v>-2.9845955108048976E-2</v>
      </c>
      <c r="F34" s="2">
        <f t="shared" si="1"/>
        <v>-2.7621390237829075E-2</v>
      </c>
      <c r="G34" s="2">
        <f t="shared" si="2"/>
        <v>-4.6684721594799507E-2</v>
      </c>
      <c r="H34" s="2">
        <f t="shared" si="3"/>
        <v>-3.3311711449531455E-2</v>
      </c>
      <c r="I34" s="2">
        <f t="shared" si="4"/>
        <v>-3.3030856262003694E-2</v>
      </c>
    </row>
    <row r="35" spans="1:9" x14ac:dyDescent="0.3">
      <c r="A35" s="2">
        <v>-1.0138550952542866E-3</v>
      </c>
      <c r="B35" s="2">
        <v>1.0047138161968342E-2</v>
      </c>
      <c r="C35" s="2">
        <v>-1.2396694214876063E-2</v>
      </c>
      <c r="D35" s="2">
        <v>3.3806777611622782E-4</v>
      </c>
      <c r="F35" s="2">
        <f t="shared" si="1"/>
        <v>-1.8811229033310613E-3</v>
      </c>
      <c r="G35" s="2">
        <f t="shared" si="2"/>
        <v>8.0534732748029393E-3</v>
      </c>
      <c r="H35" s="2">
        <f t="shared" si="3"/>
        <v>-1.3708405664407492E-2</v>
      </c>
      <c r="I35" s="2">
        <f t="shared" si="4"/>
        <v>-2.8468333778384884E-3</v>
      </c>
    </row>
    <row r="36" spans="1:9" x14ac:dyDescent="0.3">
      <c r="A36" s="2">
        <v>-2.849374977826643E-3</v>
      </c>
      <c r="B36" s="2">
        <v>-2.0515960179624607E-2</v>
      </c>
      <c r="C36" s="2">
        <v>-4.6025104602510372E-2</v>
      </c>
      <c r="D36" s="2">
        <v>-3.4808871063883397E-2</v>
      </c>
      <c r="F36" s="2">
        <f t="shared" si="1"/>
        <v>-3.7166427859034179E-3</v>
      </c>
      <c r="G36" s="2">
        <f t="shared" si="2"/>
        <v>-2.2509625066790009E-2</v>
      </c>
      <c r="H36" s="2">
        <f t="shared" si="3"/>
        <v>-4.7336816052041798E-2</v>
      </c>
      <c r="I36" s="2">
        <f t="shared" si="4"/>
        <v>-3.7993772217838111E-2</v>
      </c>
    </row>
    <row r="37" spans="1:9" x14ac:dyDescent="0.3">
      <c r="A37" s="2">
        <v>1.5187615352216601E-2</v>
      </c>
      <c r="B37" s="2">
        <v>-3.141866205572709E-2</v>
      </c>
      <c r="C37" s="2">
        <v>4.3859649122807015E-2</v>
      </c>
      <c r="D37" s="2">
        <v>3.9565740845512898E-2</v>
      </c>
      <c r="F37" s="2">
        <f t="shared" si="1"/>
        <v>1.4320347544139826E-2</v>
      </c>
      <c r="G37" s="2">
        <f t="shared" si="2"/>
        <v>-3.3412326942892492E-2</v>
      </c>
      <c r="H37" s="2">
        <f t="shared" si="3"/>
        <v>4.2547937673275589E-2</v>
      </c>
      <c r="I37" s="2">
        <f t="shared" si="4"/>
        <v>3.6380839691558184E-2</v>
      </c>
    </row>
    <row r="38" spans="1:9" x14ac:dyDescent="0.3">
      <c r="A38" s="2">
        <v>-1.3302432070132861E-2</v>
      </c>
      <c r="B38" s="2">
        <v>-2.9161249112259483E-2</v>
      </c>
      <c r="C38" s="2">
        <v>2.1008403361344536E-2</v>
      </c>
      <c r="D38" s="2">
        <v>-1.1114888420655169E-2</v>
      </c>
      <c r="F38" s="2">
        <f t="shared" si="1"/>
        <v>-1.4169699878209636E-2</v>
      </c>
      <c r="G38" s="2">
        <f t="shared" si="2"/>
        <v>-3.1154913999424886E-2</v>
      </c>
      <c r="H38" s="2">
        <f t="shared" si="3"/>
        <v>1.9696691911813106E-2</v>
      </c>
      <c r="I38" s="2">
        <f t="shared" si="4"/>
        <v>-1.4299789574609884E-2</v>
      </c>
    </row>
    <row r="39" spans="1:9" x14ac:dyDescent="0.3">
      <c r="A39" s="2">
        <v>-1.3364426211577983E-2</v>
      </c>
      <c r="B39" s="2">
        <v>-2.227466346411448E-2</v>
      </c>
      <c r="C39" s="2">
        <v>-4.1152263374486181E-3</v>
      </c>
      <c r="D39" s="2">
        <v>6.4714112588400248E-3</v>
      </c>
      <c r="F39" s="2">
        <f t="shared" si="1"/>
        <v>-1.4231694019654758E-2</v>
      </c>
      <c r="G39" s="2">
        <f t="shared" si="2"/>
        <v>-2.4268328351279882E-2</v>
      </c>
      <c r="H39" s="2">
        <f t="shared" si="3"/>
        <v>-5.4269377869800477E-3</v>
      </c>
      <c r="I39" s="2">
        <f t="shared" si="4"/>
        <v>3.2865101048853086E-3</v>
      </c>
    </row>
    <row r="40" spans="1:9" x14ac:dyDescent="0.3">
      <c r="A40" s="2">
        <v>2.6497094660500688E-2</v>
      </c>
      <c r="B40" s="2">
        <v>6.2133088165428211E-3</v>
      </c>
      <c r="C40" s="2">
        <v>0</v>
      </c>
      <c r="D40" s="2">
        <v>2.0981356164383541E-2</v>
      </c>
      <c r="F40" s="2">
        <f t="shared" si="1"/>
        <v>2.5629826852423914E-2</v>
      </c>
      <c r="G40" s="2">
        <f t="shared" si="2"/>
        <v>4.2196439293774191E-3</v>
      </c>
      <c r="H40" s="2">
        <f t="shared" si="3"/>
        <v>-1.3117114495314294E-3</v>
      </c>
      <c r="I40" s="2">
        <f t="shared" si="4"/>
        <v>1.7796455010428824E-2</v>
      </c>
    </row>
    <row r="41" spans="1:9" x14ac:dyDescent="0.3">
      <c r="A41" s="2">
        <v>-1.3119468205975916E-3</v>
      </c>
      <c r="B41" s="2">
        <v>2.4014511817562253E-3</v>
      </c>
      <c r="C41" s="2">
        <v>2.0661157024793389E-2</v>
      </c>
      <c r="D41" s="2">
        <v>1.955582246084777E-2</v>
      </c>
      <c r="F41" s="2">
        <f t="shared" si="1"/>
        <v>-2.1792146286743665E-3</v>
      </c>
      <c r="G41" s="2">
        <f t="shared" si="2"/>
        <v>4.0778629459082292E-4</v>
      </c>
      <c r="H41" s="2">
        <f t="shared" si="3"/>
        <v>1.9349445575261959E-2</v>
      </c>
      <c r="I41" s="2">
        <f t="shared" si="4"/>
        <v>1.6370921306893053E-2</v>
      </c>
    </row>
    <row r="42" spans="1:9" x14ac:dyDescent="0.3">
      <c r="A42" s="2">
        <v>-1.545421176906139E-2</v>
      </c>
      <c r="B42" s="2">
        <v>-6.5024661270899819E-3</v>
      </c>
      <c r="C42" s="2">
        <v>0</v>
      </c>
      <c r="D42" s="2">
        <v>-6.1768804899313768E-3</v>
      </c>
      <c r="F42" s="2">
        <f t="shared" si="1"/>
        <v>-1.6321479577138163E-2</v>
      </c>
      <c r="G42" s="2">
        <f t="shared" si="2"/>
        <v>-8.4961310142553838E-3</v>
      </c>
      <c r="H42" s="2">
        <f t="shared" si="3"/>
        <v>-1.3117114495314294E-3</v>
      </c>
      <c r="I42" s="2">
        <f t="shared" si="4"/>
        <v>-9.3617816438860933E-3</v>
      </c>
    </row>
    <row r="43" spans="1:9" x14ac:dyDescent="0.3">
      <c r="A43" s="2">
        <v>-1.6520806599637436E-2</v>
      </c>
      <c r="B43" s="2">
        <v>-1.7223585825465692E-2</v>
      </c>
      <c r="C43" s="2">
        <v>-1.6194331983805613E-2</v>
      </c>
      <c r="D43" s="2">
        <v>-1.5374506368631937E-2</v>
      </c>
      <c r="F43" s="2">
        <f t="shared" si="1"/>
        <v>-1.738807440771421E-2</v>
      </c>
      <c r="G43" s="2">
        <f t="shared" si="2"/>
        <v>-1.9217250712631095E-2</v>
      </c>
      <c r="H43" s="2">
        <f t="shared" si="3"/>
        <v>-1.7506043433337042E-2</v>
      </c>
      <c r="I43" s="2">
        <f t="shared" si="4"/>
        <v>-1.8559407522586654E-2</v>
      </c>
    </row>
    <row r="44" spans="1:9" x14ac:dyDescent="0.3">
      <c r="A44" s="2">
        <v>1.2568927846440025E-2</v>
      </c>
      <c r="B44" s="2">
        <v>-2.3133482657625114E-2</v>
      </c>
      <c r="C44" s="2">
        <v>-1.2345679012345708E-2</v>
      </c>
      <c r="D44" s="2">
        <v>2.392035816758584E-2</v>
      </c>
      <c r="F44" s="2">
        <f t="shared" si="1"/>
        <v>1.1701660038363249E-2</v>
      </c>
      <c r="G44" s="2">
        <f t="shared" si="2"/>
        <v>-2.5127147544790517E-2</v>
      </c>
      <c r="H44" s="2">
        <f t="shared" si="3"/>
        <v>-1.3657390461877137E-2</v>
      </c>
      <c r="I44" s="2">
        <f t="shared" si="4"/>
        <v>2.0735457013631123E-2</v>
      </c>
    </row>
    <row r="45" spans="1:9" x14ac:dyDescent="0.3">
      <c r="A45" s="2">
        <v>7.605270270491413E-3</v>
      </c>
      <c r="B45" s="2">
        <v>-9.3290758324304692E-3</v>
      </c>
      <c r="C45" s="2">
        <v>-2.500000000000006E-2</v>
      </c>
      <c r="D45" s="2">
        <v>3.8934874028659322E-3</v>
      </c>
      <c r="F45" s="2">
        <f t="shared" si="1"/>
        <v>6.7380024624146386E-3</v>
      </c>
      <c r="G45" s="2">
        <f t="shared" si="2"/>
        <v>-1.1322740719595872E-2</v>
      </c>
      <c r="H45" s="2">
        <f t="shared" si="3"/>
        <v>-2.631171144953149E-2</v>
      </c>
      <c r="I45" s="2">
        <f t="shared" si="4"/>
        <v>7.0858624891121606E-4</v>
      </c>
    </row>
    <row r="46" spans="1:9" x14ac:dyDescent="0.3">
      <c r="A46" s="2">
        <v>3.1676167627778412E-3</v>
      </c>
      <c r="B46" s="2">
        <v>-3.2596258217740628E-3</v>
      </c>
      <c r="C46" s="2">
        <v>2.1367521367521368E-2</v>
      </c>
      <c r="D46" s="2">
        <v>5.8178290091884157E-3</v>
      </c>
      <c r="F46" s="2">
        <f t="shared" si="1"/>
        <v>2.3003489547010663E-3</v>
      </c>
      <c r="G46" s="2">
        <f t="shared" si="2"/>
        <v>-5.2532907089394652E-3</v>
      </c>
      <c r="H46" s="2">
        <f t="shared" si="3"/>
        <v>2.0055809917989938E-2</v>
      </c>
      <c r="I46" s="2">
        <f t="shared" si="4"/>
        <v>2.6329278552336996E-3</v>
      </c>
    </row>
    <row r="47" spans="1:9" x14ac:dyDescent="0.3">
      <c r="A47" s="2">
        <v>1.1306178084168389E-3</v>
      </c>
      <c r="B47" s="2">
        <v>1.96220364671186E-2</v>
      </c>
      <c r="C47" s="2">
        <v>3.3472803347280367E-2</v>
      </c>
      <c r="D47" s="2">
        <v>3.2131798275972841E-3</v>
      </c>
      <c r="F47" s="2">
        <f t="shared" si="1"/>
        <v>2.6335000034006422E-4</v>
      </c>
      <c r="G47" s="2">
        <f t="shared" si="2"/>
        <v>1.7628371579953197E-2</v>
      </c>
      <c r="H47" s="2">
        <f t="shared" si="3"/>
        <v>3.216109189774894E-2</v>
      </c>
      <c r="I47" s="2">
        <f t="shared" si="4"/>
        <v>2.8278673642568013E-5</v>
      </c>
    </row>
    <row r="48" spans="1:9" x14ac:dyDescent="0.3">
      <c r="A48" s="2">
        <v>-1.6082527513865616E-2</v>
      </c>
      <c r="B48" s="2">
        <v>-1.3542442103264662E-2</v>
      </c>
      <c r="C48" s="2">
        <v>-2.8340080971659892E-2</v>
      </c>
      <c r="D48" s="2">
        <v>-5.6374028829346966E-2</v>
      </c>
      <c r="F48" s="2">
        <f t="shared" si="1"/>
        <v>-1.694979532194239E-2</v>
      </c>
      <c r="G48" s="2">
        <f t="shared" si="2"/>
        <v>-1.5536106990430065E-2</v>
      </c>
      <c r="H48" s="2">
        <f t="shared" si="3"/>
        <v>-2.9651792421191321E-2</v>
      </c>
      <c r="I48" s="2">
        <f t="shared" si="4"/>
        <v>-5.955892998330168E-2</v>
      </c>
    </row>
    <row r="49" spans="1:9" x14ac:dyDescent="0.3">
      <c r="A49" s="2">
        <v>-8.9443914634615013E-3</v>
      </c>
      <c r="B49" s="2">
        <v>-3.7210986805367746E-2</v>
      </c>
      <c r="C49" s="2">
        <v>-4.5833333333333393E-2</v>
      </c>
      <c r="D49" s="2">
        <v>-5.7026466252063354E-2</v>
      </c>
      <c r="F49" s="2">
        <f t="shared" si="1"/>
        <v>-9.8116592715382766E-3</v>
      </c>
      <c r="G49" s="2">
        <f t="shared" si="2"/>
        <v>-3.9204651692533149E-2</v>
      </c>
      <c r="H49" s="2">
        <f t="shared" si="3"/>
        <v>-4.7145044782864819E-2</v>
      </c>
      <c r="I49" s="2">
        <f t="shared" si="4"/>
        <v>-6.0211367406018068E-2</v>
      </c>
    </row>
    <row r="50" spans="1:9" x14ac:dyDescent="0.3">
      <c r="A50" s="2">
        <v>2.2403096576282228E-2</v>
      </c>
      <c r="B50" s="2">
        <v>1.1632339914800878E-2</v>
      </c>
      <c r="C50" s="2">
        <v>-8.7336244541484417E-3</v>
      </c>
      <c r="D50" s="2">
        <v>1.6198534722517886E-2</v>
      </c>
      <c r="F50" s="2">
        <f t="shared" si="1"/>
        <v>2.1535828768205454E-2</v>
      </c>
      <c r="G50" s="2">
        <f t="shared" si="2"/>
        <v>9.6386750276354748E-3</v>
      </c>
      <c r="H50" s="2">
        <f t="shared" si="3"/>
        <v>-1.0045335903679871E-2</v>
      </c>
      <c r="I50" s="2">
        <f t="shared" si="4"/>
        <v>1.3013633568563171E-2</v>
      </c>
    </row>
    <row r="51" spans="1:9" x14ac:dyDescent="0.3">
      <c r="A51" s="2">
        <v>-9.763233545325076E-4</v>
      </c>
      <c r="B51" s="2">
        <v>-2.0029623817863489E-2</v>
      </c>
      <c r="C51" s="2">
        <v>-8.8105726872246392E-3</v>
      </c>
      <c r="D51" s="2">
        <v>-1.2752327248048027E-2</v>
      </c>
      <c r="F51" s="2">
        <f t="shared" si="1"/>
        <v>-1.8435911626092823E-3</v>
      </c>
      <c r="G51" s="2">
        <f t="shared" si="2"/>
        <v>-2.2023288705028891E-2</v>
      </c>
      <c r="H51" s="2">
        <f t="shared" si="3"/>
        <v>-1.0122284136756069E-2</v>
      </c>
      <c r="I51" s="2">
        <f t="shared" si="4"/>
        <v>-1.5937228402002745E-2</v>
      </c>
    </row>
    <row r="52" spans="1:9" x14ac:dyDescent="0.3">
      <c r="A52" s="2">
        <v>2.1111662380364086E-3</v>
      </c>
      <c r="B52" s="2">
        <v>-1.1355122188360555E-2</v>
      </c>
      <c r="C52" s="2">
        <v>3.555555555555559E-2</v>
      </c>
      <c r="D52" s="2">
        <v>1.1840734792037424E-2</v>
      </c>
      <c r="F52" s="2">
        <f t="shared" si="1"/>
        <v>1.2438984299596339E-3</v>
      </c>
      <c r="G52" s="2">
        <f t="shared" si="2"/>
        <v>-1.3348787075525958E-2</v>
      </c>
      <c r="H52" s="2">
        <f t="shared" si="3"/>
        <v>3.4243844106024164E-2</v>
      </c>
      <c r="I52" s="2">
        <f t="shared" si="4"/>
        <v>8.6558336380827081E-3</v>
      </c>
    </row>
    <row r="53" spans="1:9" x14ac:dyDescent="0.3">
      <c r="A53" s="2">
        <v>-8.1914983483466638E-4</v>
      </c>
      <c r="B53" s="2">
        <v>9.1883440703546086E-3</v>
      </c>
      <c r="C53" s="2">
        <v>4.2918454935621398E-3</v>
      </c>
      <c r="D53" s="2">
        <v>-4.9644462276775027E-3</v>
      </c>
      <c r="F53" s="2">
        <f t="shared" si="1"/>
        <v>-1.686417642911441E-3</v>
      </c>
      <c r="G53" s="2">
        <f t="shared" si="2"/>
        <v>7.1946791831892058E-3</v>
      </c>
      <c r="H53" s="2">
        <f t="shared" si="3"/>
        <v>2.9801340440307102E-3</v>
      </c>
      <c r="I53" s="2">
        <f t="shared" si="4"/>
        <v>-8.1493473816322184E-3</v>
      </c>
    </row>
    <row r="54" spans="1:9" x14ac:dyDescent="0.3">
      <c r="A54" s="2">
        <v>-3.436119491765656E-3</v>
      </c>
      <c r="B54" s="2">
        <v>4.2868007990875104E-2</v>
      </c>
      <c r="C54" s="2">
        <v>4.2735042735043346E-3</v>
      </c>
      <c r="D54" s="2">
        <v>-1.6749995645141107E-2</v>
      </c>
      <c r="F54" s="2">
        <f t="shared" si="1"/>
        <v>-4.3033872998424309E-3</v>
      </c>
      <c r="G54" s="2">
        <f t="shared" si="2"/>
        <v>4.0874343103709701E-2</v>
      </c>
      <c r="H54" s="2">
        <f t="shared" si="3"/>
        <v>2.9617928239729051E-3</v>
      </c>
      <c r="I54" s="2">
        <f t="shared" si="4"/>
        <v>-1.9934896799095825E-2</v>
      </c>
    </row>
    <row r="55" spans="1:9" x14ac:dyDescent="0.3">
      <c r="A55" s="2">
        <v>1.3243296168184517E-2</v>
      </c>
      <c r="B55" s="2">
        <v>9.094173807424907E-3</v>
      </c>
      <c r="C55" s="2">
        <v>4.255319148936231E-3</v>
      </c>
      <c r="D55" s="2">
        <v>1.5947754650030035E-2</v>
      </c>
      <c r="F55" s="2">
        <f t="shared" si="1"/>
        <v>1.2376028360107741E-2</v>
      </c>
      <c r="G55" s="2">
        <f t="shared" si="2"/>
        <v>7.1005089202595042E-3</v>
      </c>
      <c r="H55" s="2">
        <f t="shared" si="3"/>
        <v>2.9436076994048014E-3</v>
      </c>
      <c r="I55" s="2">
        <f t="shared" si="4"/>
        <v>1.2762853496075319E-2</v>
      </c>
    </row>
    <row r="56" spans="1:9" x14ac:dyDescent="0.3">
      <c r="A56" s="2">
        <v>-8.6232702949197333E-3</v>
      </c>
      <c r="B56" s="2">
        <v>-5.0834932116955401E-3</v>
      </c>
      <c r="C56" s="2">
        <v>1.271186440677954E-2</v>
      </c>
      <c r="D56" s="2">
        <v>-1.4983783304482946E-2</v>
      </c>
      <c r="F56" s="2">
        <f t="shared" si="1"/>
        <v>-9.4905381029965086E-3</v>
      </c>
      <c r="G56" s="2">
        <f t="shared" si="2"/>
        <v>-7.0771580988609421E-3</v>
      </c>
      <c r="H56" s="2">
        <f t="shared" si="3"/>
        <v>1.1400152957248111E-2</v>
      </c>
      <c r="I56" s="2">
        <f t="shared" si="4"/>
        <v>-1.8168684458437664E-2</v>
      </c>
    </row>
    <row r="57" spans="1:9" x14ac:dyDescent="0.3">
      <c r="A57" s="2">
        <v>-1.560250124565514E-2</v>
      </c>
      <c r="B57" s="2">
        <v>-2.6642291970802864E-2</v>
      </c>
      <c r="C57" s="2">
        <v>-5.4393305439330429E-2</v>
      </c>
      <c r="D57" s="2">
        <v>-2.7888430006091817E-2</v>
      </c>
      <c r="F57" s="2">
        <f t="shared" si="1"/>
        <v>-1.6469769053731913E-2</v>
      </c>
      <c r="G57" s="2">
        <f t="shared" si="2"/>
        <v>-2.8635956857968266E-2</v>
      </c>
      <c r="H57" s="2">
        <f t="shared" si="3"/>
        <v>-5.5705016888861855E-2</v>
      </c>
      <c r="I57" s="2">
        <f t="shared" si="4"/>
        <v>-3.1073331160046534E-2</v>
      </c>
    </row>
    <row r="58" spans="1:9" x14ac:dyDescent="0.3">
      <c r="A58" s="2">
        <v>-1.0183225665676903E-2</v>
      </c>
      <c r="B58" s="2">
        <v>1.0873617808461113E-2</v>
      </c>
      <c r="C58" s="2">
        <v>-3.0973451327433753E-2</v>
      </c>
      <c r="D58" s="2">
        <v>-2.0864458165145709E-2</v>
      </c>
      <c r="F58" s="2">
        <f t="shared" si="1"/>
        <v>-1.1050493473753678E-2</v>
      </c>
      <c r="G58" s="2">
        <f t="shared" si="2"/>
        <v>8.8799529212957098E-3</v>
      </c>
      <c r="H58" s="2">
        <f t="shared" si="3"/>
        <v>-3.2285162776965179E-2</v>
      </c>
      <c r="I58" s="2">
        <f t="shared" si="4"/>
        <v>-2.4049359319100426E-2</v>
      </c>
    </row>
    <row r="59" spans="1:9" x14ac:dyDescent="0.3">
      <c r="A59" s="2">
        <v>2.5220040041455529E-2</v>
      </c>
      <c r="B59" s="2">
        <v>-3.0044531972302727E-2</v>
      </c>
      <c r="C59" s="2">
        <v>-1.8264840182648338E-2</v>
      </c>
      <c r="D59" s="2">
        <v>1.902480508807103E-3</v>
      </c>
      <c r="F59" s="2">
        <f t="shared" si="1"/>
        <v>2.4352772233378756E-2</v>
      </c>
      <c r="G59" s="2">
        <f t="shared" si="2"/>
        <v>-3.2038196859468127E-2</v>
      </c>
      <c r="H59" s="2">
        <f t="shared" si="3"/>
        <v>-1.9576551632179768E-2</v>
      </c>
      <c r="I59" s="2">
        <f t="shared" si="4"/>
        <v>-1.2824206451476131E-3</v>
      </c>
    </row>
    <row r="60" spans="1:9" x14ac:dyDescent="0.3">
      <c r="A60" s="2">
        <v>-5.4276305584994994E-3</v>
      </c>
      <c r="B60" s="2">
        <v>-1.4913934990439741E-2</v>
      </c>
      <c r="C60" s="2">
        <v>-1.8604651162790631E-2</v>
      </c>
      <c r="D60" s="2">
        <v>1.823033916621912E-2</v>
      </c>
      <c r="F60" s="2">
        <f t="shared" si="1"/>
        <v>-6.2948983665762738E-3</v>
      </c>
      <c r="G60" s="2">
        <f t="shared" si="2"/>
        <v>-1.6907599877605144E-2</v>
      </c>
      <c r="H60" s="2">
        <f t="shared" si="3"/>
        <v>-1.9916362612322061E-2</v>
      </c>
      <c r="I60" s="2">
        <f t="shared" si="4"/>
        <v>1.5045438012264404E-2</v>
      </c>
    </row>
    <row r="61" spans="1:9" x14ac:dyDescent="0.3">
      <c r="A61" s="2">
        <v>-1.1346173888303284E-2</v>
      </c>
      <c r="B61" s="2">
        <v>7.7632762166929931E-4</v>
      </c>
      <c r="C61" s="2">
        <v>-5.6872037914692072E-2</v>
      </c>
      <c r="D61" s="2">
        <v>-3.1704697183005372E-2</v>
      </c>
      <c r="F61" s="2">
        <f t="shared" si="1"/>
        <v>-1.221344169638006E-2</v>
      </c>
      <c r="G61" s="2">
        <f t="shared" si="2"/>
        <v>-1.2173372654961032E-3</v>
      </c>
      <c r="H61" s="2">
        <f t="shared" si="3"/>
        <v>-5.8183749364223498E-2</v>
      </c>
      <c r="I61" s="2">
        <f t="shared" si="4"/>
        <v>-3.4889598336960086E-2</v>
      </c>
    </row>
    <row r="62" spans="1:9" x14ac:dyDescent="0.3">
      <c r="A62" s="2">
        <v>-2.1920454910884842E-2</v>
      </c>
      <c r="B62" s="2">
        <v>-0.19976720867807019</v>
      </c>
      <c r="C62" s="2">
        <v>-2.5125628140703519E-2</v>
      </c>
      <c r="D62" s="2">
        <v>-3.0814986901596415E-3</v>
      </c>
      <c r="F62" s="2">
        <f t="shared" si="1"/>
        <v>-2.2787722718961616E-2</v>
      </c>
      <c r="G62" s="2">
        <f t="shared" si="2"/>
        <v>-0.20176087356523559</v>
      </c>
      <c r="H62" s="2">
        <f t="shared" si="3"/>
        <v>-2.6437339590234948E-2</v>
      </c>
      <c r="I62" s="2">
        <f t="shared" si="4"/>
        <v>-6.2663998441143572E-3</v>
      </c>
    </row>
    <row r="63" spans="1:9" x14ac:dyDescent="0.3">
      <c r="A63" s="2">
        <v>-1.4372785041447449E-2</v>
      </c>
      <c r="B63" s="2">
        <v>-0.18274356407671224</v>
      </c>
      <c r="C63" s="2">
        <v>-4.639175257731952E-2</v>
      </c>
      <c r="D63" s="2">
        <v>1.89335435345073E-2</v>
      </c>
      <c r="F63" s="2">
        <f t="shared" si="1"/>
        <v>-1.5240052849524224E-2</v>
      </c>
      <c r="G63" s="2">
        <f t="shared" si="2"/>
        <v>-0.18473722896387765</v>
      </c>
      <c r="H63" s="2">
        <f t="shared" si="3"/>
        <v>-4.7703464026850946E-2</v>
      </c>
      <c r="I63" s="2">
        <f t="shared" si="4"/>
        <v>1.5748642380552583E-2</v>
      </c>
    </row>
    <row r="64" spans="1:9" x14ac:dyDescent="0.3">
      <c r="A64" s="2">
        <v>-2.3480058795932175E-3</v>
      </c>
      <c r="B64" s="2">
        <v>6.7022464993269248E-2</v>
      </c>
      <c r="C64" s="2">
        <v>-0.27027027027027029</v>
      </c>
      <c r="D64" s="2">
        <v>-1.5215069530786118E-2</v>
      </c>
      <c r="F64" s="2">
        <f t="shared" si="1"/>
        <v>-3.2152736876699924E-3</v>
      </c>
      <c r="G64" s="2">
        <f t="shared" si="2"/>
        <v>6.5028800106103846E-2</v>
      </c>
      <c r="H64" s="2">
        <f t="shared" si="3"/>
        <v>-0.27158198171980169</v>
      </c>
      <c r="I64" s="2">
        <f t="shared" si="4"/>
        <v>-1.8399970684740835E-2</v>
      </c>
    </row>
    <row r="65" spans="1:9" x14ac:dyDescent="0.3">
      <c r="A65" s="2">
        <v>-2.481525779434918E-2</v>
      </c>
      <c r="B65" s="2">
        <v>-8.0600336206792758E-2</v>
      </c>
      <c r="C65" s="2">
        <v>-3.7037037037037035E-2</v>
      </c>
      <c r="D65" s="2">
        <v>-3.1672396511140066E-2</v>
      </c>
      <c r="F65" s="2">
        <f t="shared" si="1"/>
        <v>-2.5682525602425954E-2</v>
      </c>
      <c r="G65" s="2">
        <f t="shared" si="2"/>
        <v>-8.2594001093958161E-2</v>
      </c>
      <c r="H65" s="2">
        <f t="shared" si="3"/>
        <v>-3.8348748486568461E-2</v>
      </c>
      <c r="I65" s="2">
        <f t="shared" si="4"/>
        <v>-3.485729766509478E-2</v>
      </c>
    </row>
    <row r="66" spans="1:9" x14ac:dyDescent="0.3">
      <c r="A66" s="2">
        <v>-1.240573368347796E-2</v>
      </c>
      <c r="B66" s="2">
        <v>9.9758165650235764E-2</v>
      </c>
      <c r="C66" s="2">
        <v>5.3846153846153794E-2</v>
      </c>
      <c r="D66" s="2">
        <v>2.7522929281708155E-2</v>
      </c>
      <c r="F66" s="2">
        <f t="shared" si="1"/>
        <v>-1.3273001491554736E-2</v>
      </c>
      <c r="G66" s="2">
        <f t="shared" si="2"/>
        <v>9.7764500763070361E-2</v>
      </c>
      <c r="H66" s="2">
        <f t="shared" si="3"/>
        <v>5.2534442396622368E-2</v>
      </c>
      <c r="I66" s="2">
        <f t="shared" si="4"/>
        <v>2.4338028127753437E-2</v>
      </c>
    </row>
    <row r="67" spans="1:9" x14ac:dyDescent="0.3">
      <c r="A67" s="2">
        <v>1.2004316002427471E-2</v>
      </c>
      <c r="B67" s="2">
        <v>-4.9477406799694149E-3</v>
      </c>
      <c r="C67" s="2">
        <v>-2.9197080291970701E-2</v>
      </c>
      <c r="D67" s="2">
        <v>-2.600939877552666E-2</v>
      </c>
      <c r="F67" s="2">
        <f t="shared" si="1"/>
        <v>1.1137048194350695E-2</v>
      </c>
      <c r="G67" s="2">
        <f t="shared" si="2"/>
        <v>-6.9414055671348177E-3</v>
      </c>
      <c r="H67" s="2">
        <f t="shared" si="3"/>
        <v>-3.0508791741502131E-2</v>
      </c>
      <c r="I67" s="2">
        <f t="shared" si="4"/>
        <v>-2.9194299929481377E-2</v>
      </c>
    </row>
    <row r="68" spans="1:9" x14ac:dyDescent="0.3">
      <c r="A68" s="2">
        <v>9.4971557563156023E-3</v>
      </c>
      <c r="B68" s="2">
        <v>-1.7679535911602203E-2</v>
      </c>
      <c r="C68" s="2">
        <v>-4.511278195488732E-2</v>
      </c>
      <c r="D68" s="2">
        <v>2.1124070161352936E-2</v>
      </c>
      <c r="F68" s="2">
        <f t="shared" ref="F68:F131" si="5">A68-A$1236</f>
        <v>8.629887948238827E-3</v>
      </c>
      <c r="G68" s="2">
        <f t="shared" si="2"/>
        <v>-1.9673200798767606E-2</v>
      </c>
      <c r="H68" s="2">
        <f t="shared" si="3"/>
        <v>-4.6424493404418746E-2</v>
      </c>
      <c r="I68" s="2">
        <f t="shared" si="4"/>
        <v>1.7939169007398219E-2</v>
      </c>
    </row>
    <row r="69" spans="1:9" x14ac:dyDescent="0.3">
      <c r="A69" s="2">
        <v>-3.4618038325238215E-2</v>
      </c>
      <c r="B69" s="2">
        <v>-5.9055116781662163E-2</v>
      </c>
      <c r="C69" s="2">
        <v>-5.5118110236220416E-2</v>
      </c>
      <c r="D69" s="2">
        <v>-2.6541797650534191E-2</v>
      </c>
      <c r="F69" s="2">
        <f t="shared" si="5"/>
        <v>-3.5485306133314992E-2</v>
      </c>
      <c r="G69" s="2">
        <f t="shared" si="2"/>
        <v>-6.1048781668827566E-2</v>
      </c>
      <c r="H69" s="2">
        <f t="shared" si="3"/>
        <v>-5.6429821685751842E-2</v>
      </c>
      <c r="I69" s="2">
        <f t="shared" si="4"/>
        <v>-2.9726698804488909E-2</v>
      </c>
    </row>
    <row r="70" spans="1:9" x14ac:dyDescent="0.3">
      <c r="A70" s="2">
        <v>-1.3163082888576746E-2</v>
      </c>
      <c r="B70" s="2">
        <v>7.770483974405681E-3</v>
      </c>
      <c r="C70" s="2">
        <v>-5.8333333333333272E-2</v>
      </c>
      <c r="D70" s="2">
        <v>2.8067313954001874E-2</v>
      </c>
      <c r="F70" s="2">
        <f t="shared" si="5"/>
        <v>-1.4030350696653522E-2</v>
      </c>
      <c r="G70" s="2">
        <f t="shared" si="2"/>
        <v>5.7768190872402782E-3</v>
      </c>
      <c r="H70" s="2">
        <f t="shared" si="3"/>
        <v>-5.9645044782864698E-2</v>
      </c>
      <c r="I70" s="2">
        <f t="shared" si="4"/>
        <v>2.4882412800047157E-2</v>
      </c>
    </row>
    <row r="71" spans="1:9" x14ac:dyDescent="0.3">
      <c r="A71" s="2">
        <v>-1.6750972906680407E-2</v>
      </c>
      <c r="B71" s="2">
        <v>5.6346379963948513E-2</v>
      </c>
      <c r="C71" s="2">
        <v>-5.3097345132743487E-2</v>
      </c>
      <c r="D71" s="2">
        <v>-2.0280720808840479E-2</v>
      </c>
      <c r="F71" s="2">
        <f t="shared" si="5"/>
        <v>-1.7618240714757181E-2</v>
      </c>
      <c r="G71" s="2">
        <f t="shared" si="2"/>
        <v>5.435271507678311E-2</v>
      </c>
      <c r="H71" s="2">
        <f t="shared" si="3"/>
        <v>-5.4409056582274913E-2</v>
      </c>
      <c r="I71" s="2">
        <f t="shared" si="4"/>
        <v>-2.3465621962795197E-2</v>
      </c>
    </row>
    <row r="72" spans="1:9" x14ac:dyDescent="0.3">
      <c r="A72" s="2">
        <v>3.8714728890286619E-2</v>
      </c>
      <c r="B72" s="2">
        <v>2.3020717921817424E-2</v>
      </c>
      <c r="C72" s="2">
        <v>5.6074766355140325E-2</v>
      </c>
      <c r="D72" s="2">
        <v>4.2197422394201371E-2</v>
      </c>
      <c r="F72" s="2">
        <f t="shared" si="5"/>
        <v>3.7847461082209842E-2</v>
      </c>
      <c r="G72" s="2">
        <f t="shared" si="2"/>
        <v>2.1027053034652021E-2</v>
      </c>
      <c r="H72" s="2">
        <f t="shared" si="3"/>
        <v>5.4763054905608899E-2</v>
      </c>
      <c r="I72" s="2">
        <f t="shared" si="4"/>
        <v>3.9012521240246657E-2</v>
      </c>
    </row>
    <row r="73" spans="1:9" x14ac:dyDescent="0.3">
      <c r="A73" s="2">
        <v>8.4609829511921048E-3</v>
      </c>
      <c r="B73" s="2">
        <v>-8.7815040347201286E-3</v>
      </c>
      <c r="C73" s="2">
        <v>-5.3097345132743487E-2</v>
      </c>
      <c r="D73" s="2">
        <v>1.1459099518441717E-2</v>
      </c>
      <c r="F73" s="2">
        <f t="shared" si="5"/>
        <v>7.5937151431153304E-3</v>
      </c>
      <c r="G73" s="2">
        <f t="shared" si="2"/>
        <v>-1.0775168921885531E-2</v>
      </c>
      <c r="H73" s="2">
        <f t="shared" si="3"/>
        <v>-5.4409056582274913E-2</v>
      </c>
      <c r="I73" s="2">
        <f t="shared" si="4"/>
        <v>8.2741983644870013E-3</v>
      </c>
    </row>
    <row r="74" spans="1:9" x14ac:dyDescent="0.3">
      <c r="A74" s="2">
        <v>9.6936604626158523E-2</v>
      </c>
      <c r="B74" s="2">
        <v>-1.218168287325536E-2</v>
      </c>
      <c r="C74" s="2">
        <v>-6.5420560747663489E-2</v>
      </c>
      <c r="D74" s="2">
        <v>-1.5861101003956171E-2</v>
      </c>
      <c r="F74" s="2">
        <f t="shared" si="5"/>
        <v>9.6069336818081746E-2</v>
      </c>
      <c r="G74" s="2">
        <f t="shared" si="2"/>
        <v>-1.4175347760420762E-2</v>
      </c>
      <c r="H74" s="2">
        <f t="shared" si="3"/>
        <v>-6.6732272197194922E-2</v>
      </c>
      <c r="I74" s="2">
        <f t="shared" si="4"/>
        <v>-1.9046002157910889E-2</v>
      </c>
    </row>
    <row r="75" spans="1:9" x14ac:dyDescent="0.3">
      <c r="A75" s="2">
        <v>1.0590235701385543E-2</v>
      </c>
      <c r="B75" s="2">
        <v>6.165953122173354E-3</v>
      </c>
      <c r="C75" s="2">
        <v>0.13000000000000006</v>
      </c>
      <c r="D75" s="2">
        <v>2.6862416981980873E-3</v>
      </c>
      <c r="F75" s="2">
        <f t="shared" si="5"/>
        <v>9.722967893308768E-3</v>
      </c>
      <c r="G75" s="2">
        <f t="shared" si="2"/>
        <v>4.172288235007952E-3</v>
      </c>
      <c r="H75" s="2">
        <f t="shared" si="3"/>
        <v>0.12868828855046863</v>
      </c>
      <c r="I75" s="2">
        <f t="shared" si="4"/>
        <v>-4.9865945575662887E-4</v>
      </c>
    </row>
    <row r="76" spans="1:9" x14ac:dyDescent="0.3">
      <c r="A76" s="2">
        <v>-7.9565573455580903E-3</v>
      </c>
      <c r="B76" s="2">
        <v>-2.5626774373259095E-2</v>
      </c>
      <c r="C76" s="2">
        <v>0.14159292035398227</v>
      </c>
      <c r="D76" s="2">
        <v>1.6838877170239332E-2</v>
      </c>
      <c r="F76" s="2">
        <f t="shared" si="5"/>
        <v>-8.8238251536348657E-3</v>
      </c>
      <c r="G76" s="2">
        <f t="shared" si="2"/>
        <v>-2.7620439260424498E-2</v>
      </c>
      <c r="H76" s="2">
        <f t="shared" si="3"/>
        <v>0.14028120890445084</v>
      </c>
      <c r="I76" s="2">
        <f t="shared" si="4"/>
        <v>1.3653976016284616E-2</v>
      </c>
    </row>
    <row r="77" spans="1:9" x14ac:dyDescent="0.3">
      <c r="A77" s="2">
        <v>1.1424126757630477E-2</v>
      </c>
      <c r="B77" s="2">
        <v>0</v>
      </c>
      <c r="C77" s="2">
        <v>-6.9767441860465143E-2</v>
      </c>
      <c r="D77" s="2">
        <v>1.9947355761985058E-2</v>
      </c>
      <c r="F77" s="2">
        <f t="shared" si="5"/>
        <v>1.0556858949553702E-2</v>
      </c>
      <c r="G77" s="2">
        <f t="shared" si="2"/>
        <v>-1.9936648871654024E-3</v>
      </c>
      <c r="H77" s="2">
        <f t="shared" si="3"/>
        <v>-7.1079153309996576E-2</v>
      </c>
      <c r="I77" s="2">
        <f t="shared" si="4"/>
        <v>1.6762454608030341E-2</v>
      </c>
    </row>
    <row r="78" spans="1:9" x14ac:dyDescent="0.3">
      <c r="A78" s="2">
        <v>-1.2880983428135449E-2</v>
      </c>
      <c r="B78" s="2">
        <v>-6.8610522651018141E-3</v>
      </c>
      <c r="C78" s="2">
        <v>-2.500000000000006E-2</v>
      </c>
      <c r="D78" s="2">
        <v>1.1068368805783456E-3</v>
      </c>
      <c r="F78" s="2">
        <f t="shared" si="5"/>
        <v>-1.3748251236212225E-2</v>
      </c>
      <c r="G78" s="2">
        <f t="shared" si="2"/>
        <v>-8.854717152267216E-3</v>
      </c>
      <c r="H78" s="2">
        <f t="shared" si="3"/>
        <v>-2.631171144953149E-2</v>
      </c>
      <c r="I78" s="2">
        <f t="shared" si="4"/>
        <v>-2.0780642733763703E-3</v>
      </c>
    </row>
    <row r="79" spans="1:9" x14ac:dyDescent="0.3">
      <c r="A79" s="2">
        <v>-3.9188176914688169E-3</v>
      </c>
      <c r="B79" s="2">
        <v>-1.3816879995783059E-2</v>
      </c>
      <c r="C79" s="2">
        <v>-4.2735042735042736E-2</v>
      </c>
      <c r="D79" s="2">
        <v>-2.7644664825458194E-2</v>
      </c>
      <c r="F79" s="2">
        <f t="shared" si="5"/>
        <v>-4.7860854995455913E-3</v>
      </c>
      <c r="G79" s="2">
        <f t="shared" si="2"/>
        <v>-1.581054488294846E-2</v>
      </c>
      <c r="H79" s="2">
        <f t="shared" si="3"/>
        <v>-4.4046754184574162E-2</v>
      </c>
      <c r="I79" s="2">
        <f t="shared" si="4"/>
        <v>-3.0829565979412912E-2</v>
      </c>
    </row>
    <row r="80" spans="1:9" x14ac:dyDescent="0.3">
      <c r="A80" s="2">
        <v>-1.9040760815867114E-2</v>
      </c>
      <c r="B80" s="2">
        <v>-2.7437232284010883E-2</v>
      </c>
      <c r="C80" s="2">
        <v>-5.3571428571428541E-2</v>
      </c>
      <c r="D80" s="2">
        <v>-3.7907487940676998E-2</v>
      </c>
      <c r="F80" s="2">
        <f t="shared" si="5"/>
        <v>-1.9908028623943887E-2</v>
      </c>
      <c r="G80" s="2">
        <f t="shared" si="2"/>
        <v>-2.9430897171176286E-2</v>
      </c>
      <c r="H80" s="2">
        <f t="shared" si="3"/>
        <v>-5.4883140020959967E-2</v>
      </c>
      <c r="I80" s="2">
        <f t="shared" si="4"/>
        <v>-4.1092389094631712E-2</v>
      </c>
    </row>
    <row r="81" spans="1:9" x14ac:dyDescent="0.3">
      <c r="A81" s="2">
        <v>2.3340671527337948E-2</v>
      </c>
      <c r="B81" s="2">
        <v>-1.3205353666073788E-2</v>
      </c>
      <c r="C81" s="2">
        <v>8.4905660377358527E-2</v>
      </c>
      <c r="D81" s="2">
        <v>3.4673082770198552E-2</v>
      </c>
      <c r="F81" s="2">
        <f t="shared" si="5"/>
        <v>2.2473403719261174E-2</v>
      </c>
      <c r="G81" s="2">
        <f t="shared" si="2"/>
        <v>-1.519901855323919E-2</v>
      </c>
      <c r="H81" s="2">
        <f t="shared" si="3"/>
        <v>8.3593948927827094E-2</v>
      </c>
      <c r="I81" s="2">
        <f t="shared" si="4"/>
        <v>3.1488181616243838E-2</v>
      </c>
    </row>
    <row r="82" spans="1:9" x14ac:dyDescent="0.3">
      <c r="A82" s="2">
        <v>-7.0933832545718662E-3</v>
      </c>
      <c r="B82" s="2">
        <v>2.1289538489885833E-2</v>
      </c>
      <c r="C82" s="2">
        <v>-4.3478260869565216E-2</v>
      </c>
      <c r="D82" s="2">
        <v>2.9702900379752217E-2</v>
      </c>
      <c r="F82" s="2">
        <f t="shared" si="5"/>
        <v>-7.9606510626486406E-3</v>
      </c>
      <c r="G82" s="2">
        <f t="shared" si="2"/>
        <v>1.9295873602720431E-2</v>
      </c>
      <c r="H82" s="2">
        <f t="shared" si="3"/>
        <v>-4.4789972319096642E-2</v>
      </c>
      <c r="I82" s="2">
        <f t="shared" si="4"/>
        <v>2.6517999225797499E-2</v>
      </c>
    </row>
    <row r="83" spans="1:9" x14ac:dyDescent="0.3">
      <c r="A83" s="2">
        <v>6.3547411117675602E-3</v>
      </c>
      <c r="B83" s="2">
        <v>5.9562837149361415E-4</v>
      </c>
      <c r="C83" s="2">
        <v>-3.6363636363636397E-2</v>
      </c>
      <c r="D83" s="2">
        <v>1.4423099920179771E-2</v>
      </c>
      <c r="F83" s="2">
        <f t="shared" si="5"/>
        <v>5.4874733036907857E-3</v>
      </c>
      <c r="G83" s="2">
        <f t="shared" ref="G83:G146" si="6">B83-B$1236</f>
        <v>-1.3980365156717883E-3</v>
      </c>
      <c r="H83" s="2">
        <f t="shared" ref="H83:H146" si="7">C83-C$1236</f>
        <v>-3.7675347813167823E-2</v>
      </c>
      <c r="I83" s="2">
        <f t="shared" ref="I83:I146" si="8">D83-D$1236</f>
        <v>1.1238198766225055E-2</v>
      </c>
    </row>
    <row r="84" spans="1:9" x14ac:dyDescent="0.3">
      <c r="A84" s="2">
        <v>-9.0598339890225772E-3</v>
      </c>
      <c r="B84" s="2">
        <v>-1.9047595238095232E-2</v>
      </c>
      <c r="C84" s="2">
        <v>-5.6603773584905627E-2</v>
      </c>
      <c r="D84" s="2">
        <v>-8.7496395322090911E-3</v>
      </c>
      <c r="F84" s="2">
        <f t="shared" si="5"/>
        <v>-9.9271017970993525E-3</v>
      </c>
      <c r="G84" s="2">
        <f t="shared" si="6"/>
        <v>-2.1041260125260634E-2</v>
      </c>
      <c r="H84" s="2">
        <f t="shared" si="7"/>
        <v>-5.7915485034437053E-2</v>
      </c>
      <c r="I84" s="2">
        <f t="shared" si="8"/>
        <v>-1.1934540686163807E-2</v>
      </c>
    </row>
    <row r="85" spans="1:9" x14ac:dyDescent="0.3">
      <c r="A85" s="2">
        <v>-1.7058673714506967E-2</v>
      </c>
      <c r="B85" s="2">
        <v>-3.0946649734304634E-2</v>
      </c>
      <c r="C85" s="2">
        <v>-3.0000000000000072E-2</v>
      </c>
      <c r="D85" s="2">
        <v>-2.6480146889908698E-2</v>
      </c>
      <c r="F85" s="2">
        <f t="shared" si="5"/>
        <v>-1.7925941522583741E-2</v>
      </c>
      <c r="G85" s="2">
        <f t="shared" si="6"/>
        <v>-3.2940314621470033E-2</v>
      </c>
      <c r="H85" s="2">
        <f t="shared" si="7"/>
        <v>-3.1311711449531501E-2</v>
      </c>
      <c r="I85" s="2">
        <f t="shared" si="8"/>
        <v>-2.9665048043863416E-2</v>
      </c>
    </row>
    <row r="86" spans="1:9" x14ac:dyDescent="0.3">
      <c r="A86" s="2">
        <v>5.4761397193135138E-3</v>
      </c>
      <c r="B86" s="2">
        <v>-1.5028128115920539E-2</v>
      </c>
      <c r="C86" s="2">
        <v>0.10309278350515465</v>
      </c>
      <c r="D86" s="2">
        <v>3.7778715282516286E-2</v>
      </c>
      <c r="F86" s="2">
        <f t="shared" si="5"/>
        <v>4.6088719112367393E-3</v>
      </c>
      <c r="G86" s="2">
        <f t="shared" si="6"/>
        <v>-1.7021793003085942E-2</v>
      </c>
      <c r="H86" s="2">
        <f t="shared" si="7"/>
        <v>0.10178107205562321</v>
      </c>
      <c r="I86" s="2">
        <f t="shared" si="8"/>
        <v>3.4593814128561572E-2</v>
      </c>
    </row>
    <row r="87" spans="1:9" x14ac:dyDescent="0.3">
      <c r="A87" s="2">
        <v>-3.3759143752135831E-2</v>
      </c>
      <c r="B87" s="2">
        <v>-1.3350336596304234E-2</v>
      </c>
      <c r="C87" s="2">
        <v>-4.6728971962616828E-2</v>
      </c>
      <c r="D87" s="2">
        <v>-1.5289474805378844E-2</v>
      </c>
      <c r="F87" s="2">
        <f t="shared" si="5"/>
        <v>-3.4626411560212608E-2</v>
      </c>
      <c r="G87" s="2">
        <f t="shared" si="6"/>
        <v>-1.5344001483469637E-2</v>
      </c>
      <c r="H87" s="2">
        <f t="shared" si="7"/>
        <v>-4.8040683412148254E-2</v>
      </c>
      <c r="I87" s="2">
        <f t="shared" si="8"/>
        <v>-1.8474375959333562E-2</v>
      </c>
    </row>
    <row r="88" spans="1:9" x14ac:dyDescent="0.3">
      <c r="A88" s="2">
        <v>-4.3517541920731987E-3</v>
      </c>
      <c r="B88" s="2">
        <v>-7.7319331889673425E-3</v>
      </c>
      <c r="C88" s="2">
        <v>-1.9607843137254832E-2</v>
      </c>
      <c r="D88" s="2">
        <v>-2.2182280166739006E-3</v>
      </c>
      <c r="F88" s="2">
        <f t="shared" si="5"/>
        <v>-5.2190220001499732E-3</v>
      </c>
      <c r="G88" s="2">
        <f t="shared" si="6"/>
        <v>-9.7255980761327444E-3</v>
      </c>
      <c r="H88" s="2">
        <f t="shared" si="7"/>
        <v>-2.0919554586786262E-2</v>
      </c>
      <c r="I88" s="2">
        <f t="shared" si="8"/>
        <v>-5.4031291706286167E-3</v>
      </c>
    </row>
    <row r="89" spans="1:9" x14ac:dyDescent="0.3">
      <c r="A89" s="2">
        <v>-2.1230346040142178E-3</v>
      </c>
      <c r="B89" s="2">
        <v>1.8831129870129821E-2</v>
      </c>
      <c r="C89" s="2">
        <v>1.9999999999999928E-2</v>
      </c>
      <c r="D89" s="2">
        <v>5.9280689436325461E-3</v>
      </c>
      <c r="F89" s="2">
        <f t="shared" si="5"/>
        <v>-2.9903024120909926E-3</v>
      </c>
      <c r="G89" s="2">
        <f t="shared" si="6"/>
        <v>1.6837464982964418E-2</v>
      </c>
      <c r="H89" s="2">
        <f t="shared" si="7"/>
        <v>1.8688288550468498E-2</v>
      </c>
      <c r="I89" s="2">
        <f t="shared" si="8"/>
        <v>2.74316778967783E-3</v>
      </c>
    </row>
    <row r="90" spans="1:9" x14ac:dyDescent="0.3">
      <c r="A90" s="2">
        <v>1.9940045635840283E-2</v>
      </c>
      <c r="B90" s="2">
        <v>2.2944589787556063E-2</v>
      </c>
      <c r="C90" s="2">
        <v>9.8039215686275914E-3</v>
      </c>
      <c r="D90" s="2">
        <v>1.4733009752753504E-2</v>
      </c>
      <c r="F90" s="2">
        <f t="shared" si="5"/>
        <v>1.907277782776351E-2</v>
      </c>
      <c r="G90" s="2">
        <f t="shared" si="6"/>
        <v>2.0950924900390661E-2</v>
      </c>
      <c r="H90" s="2">
        <f t="shared" si="7"/>
        <v>8.4922101190961618E-3</v>
      </c>
      <c r="I90" s="2">
        <f t="shared" si="8"/>
        <v>1.1548108598798788E-2</v>
      </c>
    </row>
    <row r="91" spans="1:9" x14ac:dyDescent="0.3">
      <c r="A91" s="2">
        <v>-2.4538651814390598E-4</v>
      </c>
      <c r="B91" s="2">
        <v>1.9937669781931455E-2</v>
      </c>
      <c r="C91" s="2">
        <v>2.9126213592232903E-2</v>
      </c>
      <c r="D91" s="2">
        <v>2.2867396564421605E-2</v>
      </c>
      <c r="F91" s="2">
        <f t="shared" si="5"/>
        <v>-1.1126543262206807E-3</v>
      </c>
      <c r="G91" s="2">
        <f t="shared" si="6"/>
        <v>1.7944004894766052E-2</v>
      </c>
      <c r="H91" s="2">
        <f t="shared" si="7"/>
        <v>2.7814502142701474E-2</v>
      </c>
      <c r="I91" s="2">
        <f t="shared" si="8"/>
        <v>1.9682495410466887E-2</v>
      </c>
    </row>
    <row r="92" spans="1:9" x14ac:dyDescent="0.3">
      <c r="A92" s="2">
        <v>9.9820079005631286E-3</v>
      </c>
      <c r="B92" s="2">
        <v>9.5296324869794155E-2</v>
      </c>
      <c r="C92" s="2">
        <v>8.4905660377358527E-2</v>
      </c>
      <c r="D92" s="2">
        <v>2.1646633876526298E-2</v>
      </c>
      <c r="F92" s="2">
        <f t="shared" si="5"/>
        <v>9.1147400924863533E-3</v>
      </c>
      <c r="G92" s="2">
        <f t="shared" si="6"/>
        <v>9.3302659982628752E-2</v>
      </c>
      <c r="H92" s="2">
        <f t="shared" si="7"/>
        <v>8.3593948927827094E-2</v>
      </c>
      <c r="I92" s="2">
        <f t="shared" si="8"/>
        <v>1.846173272257158E-2</v>
      </c>
    </row>
    <row r="93" spans="1:9" x14ac:dyDescent="0.3">
      <c r="A93" s="2">
        <v>-1.9483308683273491E-2</v>
      </c>
      <c r="B93" s="2">
        <v>9.4813160182640036E-2</v>
      </c>
      <c r="C93" s="2">
        <v>-3.4782608695652202E-2</v>
      </c>
      <c r="D93" s="2">
        <v>-6.2520500292684404E-3</v>
      </c>
      <c r="F93" s="2">
        <f t="shared" si="5"/>
        <v>-2.0350576491350265E-2</v>
      </c>
      <c r="G93" s="2">
        <f t="shared" si="6"/>
        <v>9.2819495295474633E-2</v>
      </c>
      <c r="H93" s="2">
        <f t="shared" si="7"/>
        <v>-3.6094320145183628E-2</v>
      </c>
      <c r="I93" s="2">
        <f t="shared" si="8"/>
        <v>-9.4369511832231561E-3</v>
      </c>
    </row>
    <row r="94" spans="1:9" x14ac:dyDescent="0.3">
      <c r="A94" s="2">
        <v>1.2599870890749662E-2</v>
      </c>
      <c r="B94" s="2">
        <v>-2.8527803799739109E-2</v>
      </c>
      <c r="C94" s="2">
        <v>-2.7027027027026931E-2</v>
      </c>
      <c r="D94" s="2">
        <v>1.8874476664844243E-2</v>
      </c>
      <c r="F94" s="2">
        <f t="shared" si="5"/>
        <v>1.1732603082672887E-2</v>
      </c>
      <c r="G94" s="2">
        <f t="shared" si="6"/>
        <v>-3.0521468686904512E-2</v>
      </c>
      <c r="H94" s="2">
        <f t="shared" si="7"/>
        <v>-2.8338738476558361E-2</v>
      </c>
      <c r="I94" s="2">
        <f t="shared" si="8"/>
        <v>1.5689575510889526E-2</v>
      </c>
    </row>
    <row r="95" spans="1:9" x14ac:dyDescent="0.3">
      <c r="A95" s="2">
        <v>-1.2116549856965045E-2</v>
      </c>
      <c r="B95" s="2">
        <v>-3.3560525087792857E-2</v>
      </c>
      <c r="C95" s="2">
        <v>-2.7777777777777842E-2</v>
      </c>
      <c r="D95" s="2">
        <v>1.3721745197325347E-3</v>
      </c>
      <c r="F95" s="2">
        <f t="shared" si="5"/>
        <v>-1.298381766504182E-2</v>
      </c>
      <c r="G95" s="2">
        <f t="shared" si="6"/>
        <v>-3.555418997495826E-2</v>
      </c>
      <c r="H95" s="2">
        <f t="shared" si="7"/>
        <v>-2.9089489227309272E-2</v>
      </c>
      <c r="I95" s="2">
        <f t="shared" si="8"/>
        <v>-1.8127266342221815E-3</v>
      </c>
    </row>
    <row r="96" spans="1:9" x14ac:dyDescent="0.3">
      <c r="A96" s="2">
        <v>-1.0985041854277403E-2</v>
      </c>
      <c r="B96" s="2">
        <v>-4.9918599025098195E-2</v>
      </c>
      <c r="C96" s="2">
        <v>-2.857142857142864E-2</v>
      </c>
      <c r="D96" s="2">
        <v>-1.5073658283774133E-2</v>
      </c>
      <c r="F96" s="2">
        <f t="shared" si="5"/>
        <v>-1.1852309662354179E-2</v>
      </c>
      <c r="G96" s="2">
        <f t="shared" si="6"/>
        <v>-5.1912263912263598E-2</v>
      </c>
      <c r="H96" s="2">
        <f t="shared" si="7"/>
        <v>-2.9883140020960069E-2</v>
      </c>
      <c r="I96" s="2">
        <f t="shared" si="8"/>
        <v>-1.825855943772885E-2</v>
      </c>
    </row>
    <row r="97" spans="1:9" x14ac:dyDescent="0.3">
      <c r="A97" s="2">
        <v>6.8895986127364044E-3</v>
      </c>
      <c r="B97" s="2">
        <v>-1.7133066231876656E-2</v>
      </c>
      <c r="C97" s="2">
        <v>-4.9019607843137261E-2</v>
      </c>
      <c r="D97" s="2">
        <v>2.7826366795182093E-3</v>
      </c>
      <c r="F97" s="2">
        <f t="shared" si="5"/>
        <v>6.0223308046596299E-3</v>
      </c>
      <c r="G97" s="2">
        <f t="shared" si="6"/>
        <v>-1.9126731119042058E-2</v>
      </c>
      <c r="H97" s="2">
        <f t="shared" si="7"/>
        <v>-5.0331319292668687E-2</v>
      </c>
      <c r="I97" s="2">
        <f t="shared" si="8"/>
        <v>-4.0226447443650684E-4</v>
      </c>
    </row>
    <row r="98" spans="1:9" x14ac:dyDescent="0.3">
      <c r="A98" s="2">
        <v>-2.2103218886796717E-2</v>
      </c>
      <c r="B98" s="2">
        <v>-1.1621150088745494E-2</v>
      </c>
      <c r="C98" s="2">
        <v>0.12371134020618568</v>
      </c>
      <c r="D98" s="2">
        <v>-1.1099555409844168E-2</v>
      </c>
      <c r="F98" s="2">
        <f t="shared" si="5"/>
        <v>-2.297048669487349E-2</v>
      </c>
      <c r="G98" s="2">
        <f t="shared" si="6"/>
        <v>-1.3614814975910897E-2</v>
      </c>
      <c r="H98" s="2">
        <f t="shared" si="7"/>
        <v>0.12239962875665425</v>
      </c>
      <c r="I98" s="2">
        <f t="shared" si="8"/>
        <v>-1.4284456563798884E-2</v>
      </c>
    </row>
    <row r="99" spans="1:9" x14ac:dyDescent="0.3">
      <c r="A99" s="2">
        <v>6.386483378510277E-2</v>
      </c>
      <c r="B99" s="2">
        <v>-4.9382773096433685E-2</v>
      </c>
      <c r="C99" s="2">
        <v>7.339449541284393E-2</v>
      </c>
      <c r="D99" s="2">
        <v>4.5948876773652537E-2</v>
      </c>
      <c r="F99" s="2">
        <f t="shared" si="5"/>
        <v>6.2997565977025993E-2</v>
      </c>
      <c r="G99" s="2">
        <f t="shared" si="6"/>
        <v>-5.1376437983599088E-2</v>
      </c>
      <c r="H99" s="2">
        <f t="shared" si="7"/>
        <v>7.2082783963312497E-2</v>
      </c>
      <c r="I99" s="2">
        <f t="shared" si="8"/>
        <v>4.2763975619697824E-2</v>
      </c>
    </row>
    <row r="100" spans="1:9" x14ac:dyDescent="0.3">
      <c r="A100" s="2">
        <v>-1.2077886799544968E-2</v>
      </c>
      <c r="B100" s="2">
        <v>1.2368460417277543E-3</v>
      </c>
      <c r="C100" s="2">
        <v>-4.2735042735042736E-2</v>
      </c>
      <c r="D100" s="2">
        <v>2.2132737922578253E-2</v>
      </c>
      <c r="F100" s="2">
        <f t="shared" si="5"/>
        <v>-1.2945154607621743E-2</v>
      </c>
      <c r="G100" s="2">
        <f t="shared" si="6"/>
        <v>-7.5681884543764809E-4</v>
      </c>
      <c r="H100" s="2">
        <f t="shared" si="7"/>
        <v>-4.4046754184574162E-2</v>
      </c>
      <c r="I100" s="2">
        <f t="shared" si="8"/>
        <v>1.8947836768623535E-2</v>
      </c>
    </row>
    <row r="101" spans="1:9" x14ac:dyDescent="0.3">
      <c r="A101" s="2">
        <v>3.1875467312170454E-2</v>
      </c>
      <c r="B101" s="2">
        <v>2.1000680210031441E-2</v>
      </c>
      <c r="C101" s="2">
        <v>0</v>
      </c>
      <c r="D101" s="2">
        <v>-2.8543285786038125E-2</v>
      </c>
      <c r="F101" s="2">
        <f t="shared" si="5"/>
        <v>3.100819950409368E-2</v>
      </c>
      <c r="G101" s="2">
        <f t="shared" si="6"/>
        <v>1.9007015322866038E-2</v>
      </c>
      <c r="H101" s="2">
        <f t="shared" si="7"/>
        <v>-1.3117114495314294E-3</v>
      </c>
      <c r="I101" s="2">
        <f t="shared" si="8"/>
        <v>-3.1728186939992839E-2</v>
      </c>
    </row>
    <row r="102" spans="1:9" x14ac:dyDescent="0.3">
      <c r="A102" s="2">
        <v>6.6472452304445963E-4</v>
      </c>
      <c r="B102" s="2">
        <v>4.8396974025481957E-3</v>
      </c>
      <c r="C102" s="2">
        <v>-5.3571428571428541E-2</v>
      </c>
      <c r="D102" s="2">
        <v>-3.3774057412463629E-3</v>
      </c>
      <c r="F102" s="2">
        <f t="shared" si="5"/>
        <v>-2.0254328503231504E-4</v>
      </c>
      <c r="G102" s="2">
        <f t="shared" si="6"/>
        <v>2.8460325153827934E-3</v>
      </c>
      <c r="H102" s="2">
        <f t="shared" si="7"/>
        <v>-5.4883140020959967E-2</v>
      </c>
      <c r="I102" s="2">
        <f t="shared" si="8"/>
        <v>-6.5623068952010786E-3</v>
      </c>
    </row>
    <row r="103" spans="1:9" x14ac:dyDescent="0.3">
      <c r="A103" s="2">
        <v>1.3481353288617149E-2</v>
      </c>
      <c r="B103" s="2">
        <v>4.8163032576891349E-3</v>
      </c>
      <c r="C103" s="2">
        <v>-1.886792452830182E-2</v>
      </c>
      <c r="D103" s="2">
        <v>3.4903569373790265E-2</v>
      </c>
      <c r="F103" s="2">
        <f t="shared" si="5"/>
        <v>1.2614085480540374E-2</v>
      </c>
      <c r="G103" s="2">
        <f t="shared" si="6"/>
        <v>2.8226383705237325E-3</v>
      </c>
      <c r="H103" s="2">
        <f t="shared" si="7"/>
        <v>-2.017963597783325E-2</v>
      </c>
      <c r="I103" s="2">
        <f t="shared" si="8"/>
        <v>3.1718668219835551E-2</v>
      </c>
    </row>
    <row r="104" spans="1:9" x14ac:dyDescent="0.3">
      <c r="A104" s="2">
        <v>9.446214159411305E-3</v>
      </c>
      <c r="B104" s="2">
        <v>-4.7932176678207958E-3</v>
      </c>
      <c r="C104" s="2">
        <v>8.6538461538461564E-2</v>
      </c>
      <c r="D104" s="2">
        <v>-2.1283593168903773E-2</v>
      </c>
      <c r="F104" s="2">
        <f t="shared" si="5"/>
        <v>8.5789463513345297E-3</v>
      </c>
      <c r="G104" s="2">
        <f t="shared" si="6"/>
        <v>-6.7868825549861986E-3</v>
      </c>
      <c r="H104" s="2">
        <f t="shared" si="7"/>
        <v>8.5226750088930131E-2</v>
      </c>
      <c r="I104" s="2">
        <f t="shared" si="8"/>
        <v>-2.446849432285849E-2</v>
      </c>
    </row>
    <row r="105" spans="1:9" x14ac:dyDescent="0.3">
      <c r="A105" s="2">
        <v>1.7722734387021974E-2</v>
      </c>
      <c r="B105" s="2">
        <v>3.6122214227974868E-3</v>
      </c>
      <c r="C105" s="2">
        <v>8.8495575221238937E-2</v>
      </c>
      <c r="D105" s="2">
        <v>-2.4088262059695099E-2</v>
      </c>
      <c r="F105" s="2">
        <f t="shared" si="5"/>
        <v>1.68554665789452E-2</v>
      </c>
      <c r="G105" s="2">
        <f t="shared" si="6"/>
        <v>1.6185565356320844E-3</v>
      </c>
      <c r="H105" s="2">
        <f t="shared" si="7"/>
        <v>8.7183863771707504E-2</v>
      </c>
      <c r="I105" s="2">
        <f t="shared" si="8"/>
        <v>-2.7273163213649816E-2</v>
      </c>
    </row>
    <row r="106" spans="1:9" x14ac:dyDescent="0.3">
      <c r="A106" s="2">
        <v>-2.0529111226250441E-2</v>
      </c>
      <c r="B106" s="2">
        <v>1.1997480791780804E-3</v>
      </c>
      <c r="C106" s="2">
        <v>-0.12195121951219512</v>
      </c>
      <c r="D106" s="2">
        <v>-1.5083992255563602E-2</v>
      </c>
      <c r="F106" s="2">
        <f t="shared" si="5"/>
        <v>-2.1396379034327215E-2</v>
      </c>
      <c r="G106" s="2">
        <f t="shared" si="6"/>
        <v>-7.9391680798732199E-4</v>
      </c>
      <c r="H106" s="2">
        <f t="shared" si="7"/>
        <v>-0.12326293096172655</v>
      </c>
      <c r="I106" s="2">
        <f t="shared" si="8"/>
        <v>-1.826889340951832E-2</v>
      </c>
    </row>
    <row r="107" spans="1:9" x14ac:dyDescent="0.3">
      <c r="A107" s="2">
        <v>4.7129375716016744E-3</v>
      </c>
      <c r="B107" s="2">
        <v>-1.078482962677629E-2</v>
      </c>
      <c r="C107" s="2">
        <v>-5.5555555555555684E-2</v>
      </c>
      <c r="D107" s="2">
        <v>-6.9627508282234284E-4</v>
      </c>
      <c r="F107" s="2">
        <f t="shared" si="5"/>
        <v>3.8456697635248999E-3</v>
      </c>
      <c r="G107" s="2">
        <f t="shared" si="6"/>
        <v>-1.2778494513941693E-2</v>
      </c>
      <c r="H107" s="2">
        <f t="shared" si="7"/>
        <v>-5.686726700508711E-2</v>
      </c>
      <c r="I107" s="2">
        <f t="shared" si="8"/>
        <v>-3.881176236777059E-3</v>
      </c>
    </row>
    <row r="108" spans="1:9" x14ac:dyDescent="0.3">
      <c r="A108" s="2">
        <v>-2.2501189805940137E-3</v>
      </c>
      <c r="B108" s="2">
        <v>-5.4513020429569747E-3</v>
      </c>
      <c r="C108" s="2">
        <v>-9.8039215686274161E-3</v>
      </c>
      <c r="D108" s="2">
        <v>-2.4729983627090751E-2</v>
      </c>
      <c r="F108" s="2">
        <f t="shared" si="5"/>
        <v>-3.1173867886707882E-3</v>
      </c>
      <c r="G108" s="2">
        <f t="shared" si="6"/>
        <v>-7.4449669301223775E-3</v>
      </c>
      <c r="H108" s="2">
        <f t="shared" si="7"/>
        <v>-1.1115633018158846E-2</v>
      </c>
      <c r="I108" s="2">
        <f t="shared" si="8"/>
        <v>-2.7914884781045469E-2</v>
      </c>
    </row>
    <row r="109" spans="1:9" x14ac:dyDescent="0.3">
      <c r="A109" s="2">
        <v>1.5290008519615781E-3</v>
      </c>
      <c r="B109" s="2">
        <v>1.5834397462470111E-2</v>
      </c>
      <c r="C109" s="2">
        <v>1.980198019801991E-2</v>
      </c>
      <c r="D109" s="2">
        <v>-2.9999923034102847E-2</v>
      </c>
      <c r="F109" s="2">
        <f t="shared" si="5"/>
        <v>6.6173304388480341E-4</v>
      </c>
      <c r="G109" s="2">
        <f t="shared" si="6"/>
        <v>1.3840732575304708E-2</v>
      </c>
      <c r="H109" s="2">
        <f t="shared" si="7"/>
        <v>1.849026874848848E-2</v>
      </c>
      <c r="I109" s="2">
        <f t="shared" si="8"/>
        <v>-3.3184824188057564E-2</v>
      </c>
    </row>
    <row r="110" spans="1:9" x14ac:dyDescent="0.3">
      <c r="A110" s="2">
        <v>1.1182256348118456E-2</v>
      </c>
      <c r="B110" s="2">
        <v>-3.2973620312383205E-2</v>
      </c>
      <c r="C110" s="2">
        <v>0.13592233009708724</v>
      </c>
      <c r="D110" s="2">
        <v>2.3563965330014681E-2</v>
      </c>
      <c r="F110" s="2">
        <f t="shared" si="5"/>
        <v>1.031498854004168E-2</v>
      </c>
      <c r="G110" s="2">
        <f t="shared" si="6"/>
        <v>-3.4967285199548608E-2</v>
      </c>
      <c r="H110" s="2">
        <f t="shared" si="7"/>
        <v>0.1346106186475558</v>
      </c>
      <c r="I110" s="2">
        <f t="shared" si="8"/>
        <v>2.0379064176059964E-2</v>
      </c>
    </row>
    <row r="111" spans="1:9" x14ac:dyDescent="0.3">
      <c r="A111" s="2">
        <v>2.8684875253182137E-2</v>
      </c>
      <c r="B111" s="2">
        <v>-1.8599131590846165E-3</v>
      </c>
      <c r="C111" s="2">
        <v>5.9829059829059922E-2</v>
      </c>
      <c r="D111" s="2">
        <v>-1.1510798332872517E-2</v>
      </c>
      <c r="F111" s="2">
        <f t="shared" si="5"/>
        <v>2.7817607445105363E-2</v>
      </c>
      <c r="G111" s="2">
        <f t="shared" si="6"/>
        <v>-3.8535780462500189E-3</v>
      </c>
      <c r="H111" s="2">
        <f t="shared" si="7"/>
        <v>5.8517348379528496E-2</v>
      </c>
      <c r="I111" s="2">
        <f t="shared" si="8"/>
        <v>-1.4695699486827233E-2</v>
      </c>
    </row>
    <row r="112" spans="1:9" x14ac:dyDescent="0.3">
      <c r="A112" s="2">
        <v>-7.4482363045956634E-3</v>
      </c>
      <c r="B112" s="2">
        <v>-3.6645925465838461E-2</v>
      </c>
      <c r="C112" s="2">
        <v>-3.2258064516129059E-2</v>
      </c>
      <c r="D112" s="2">
        <v>-3.2751595927121547E-3</v>
      </c>
      <c r="F112" s="2">
        <f t="shared" si="5"/>
        <v>-8.3155041126724387E-3</v>
      </c>
      <c r="G112" s="2">
        <f t="shared" si="6"/>
        <v>-3.8639590353003864E-2</v>
      </c>
      <c r="H112" s="2">
        <f t="shared" si="7"/>
        <v>-3.3569775965660485E-2</v>
      </c>
      <c r="I112" s="2">
        <f t="shared" si="8"/>
        <v>-6.4600607466668708E-3</v>
      </c>
    </row>
    <row r="113" spans="1:9" x14ac:dyDescent="0.3">
      <c r="A113" s="2">
        <v>3.9922224670520413E-3</v>
      </c>
      <c r="B113" s="2">
        <v>6.4474530065459831E-3</v>
      </c>
      <c r="C113" s="2">
        <v>6.6666666666666721E-2</v>
      </c>
      <c r="D113" s="2">
        <v>7.4114779979622722E-2</v>
      </c>
      <c r="F113" s="2">
        <f t="shared" si="5"/>
        <v>3.1249546589752668E-3</v>
      </c>
      <c r="G113" s="2">
        <f t="shared" si="6"/>
        <v>4.4537881193805803E-3</v>
      </c>
      <c r="H113" s="2">
        <f t="shared" si="7"/>
        <v>6.5354955217135288E-2</v>
      </c>
      <c r="I113" s="2">
        <f t="shared" si="8"/>
        <v>7.0929878825668008E-2</v>
      </c>
    </row>
    <row r="114" spans="1:9" x14ac:dyDescent="0.3">
      <c r="A114" s="2">
        <v>4.5287547901893769E-3</v>
      </c>
      <c r="B114" s="2">
        <v>-1.921857709601922E-3</v>
      </c>
      <c r="C114" s="2">
        <v>-3.90625E-2</v>
      </c>
      <c r="D114" s="2">
        <v>5.370507567427061E-2</v>
      </c>
      <c r="F114" s="2">
        <f t="shared" si="5"/>
        <v>3.6614869821126024E-3</v>
      </c>
      <c r="G114" s="2">
        <f t="shared" si="6"/>
        <v>-3.9155225967673242E-3</v>
      </c>
      <c r="H114" s="2">
        <f t="shared" si="7"/>
        <v>-4.0374211449531426E-2</v>
      </c>
      <c r="I114" s="2">
        <f t="shared" si="8"/>
        <v>5.0520174520315896E-2</v>
      </c>
    </row>
    <row r="115" spans="1:9" x14ac:dyDescent="0.3">
      <c r="A115" s="2">
        <v>6.0111496494509239E-3</v>
      </c>
      <c r="B115" s="2">
        <v>-8.9859432866253898E-3</v>
      </c>
      <c r="C115" s="2">
        <v>6.5040650406503975E-2</v>
      </c>
      <c r="D115" s="2">
        <v>3.3225631215171192E-2</v>
      </c>
      <c r="F115" s="2">
        <f t="shared" si="5"/>
        <v>5.1438818413741495E-3</v>
      </c>
      <c r="G115" s="2">
        <f t="shared" si="6"/>
        <v>-1.0979608173790793E-2</v>
      </c>
      <c r="H115" s="2">
        <f t="shared" si="7"/>
        <v>6.3728938956972542E-2</v>
      </c>
      <c r="I115" s="2">
        <f t="shared" si="8"/>
        <v>3.0040730061216474E-2</v>
      </c>
    </row>
    <row r="116" spans="1:9" x14ac:dyDescent="0.3">
      <c r="A116" s="2">
        <v>1.7597460997373891E-2</v>
      </c>
      <c r="B116" s="2">
        <v>-2.5906348156981953E-3</v>
      </c>
      <c r="C116" s="2">
        <v>-3.8167938931297711E-2</v>
      </c>
      <c r="D116" s="2">
        <v>1.4986013138401845E-2</v>
      </c>
      <c r="F116" s="2">
        <f t="shared" si="5"/>
        <v>1.6730193189297117E-2</v>
      </c>
      <c r="G116" s="2">
        <f t="shared" si="6"/>
        <v>-4.5842997028635972E-3</v>
      </c>
      <c r="H116" s="2">
        <f t="shared" si="7"/>
        <v>-3.9479650380829137E-2</v>
      </c>
      <c r="I116" s="2">
        <f t="shared" si="8"/>
        <v>1.1801111984447129E-2</v>
      </c>
    </row>
    <row r="117" spans="1:9" x14ac:dyDescent="0.3">
      <c r="A117" s="2">
        <v>1.4214099114105634E-2</v>
      </c>
      <c r="B117" s="2">
        <v>4.6103935064935112E-2</v>
      </c>
      <c r="C117" s="2">
        <v>1.5873015873015959E-2</v>
      </c>
      <c r="D117" s="2">
        <v>7.7206990997897879E-2</v>
      </c>
      <c r="F117" s="2">
        <f t="shared" si="5"/>
        <v>1.3346831306028858E-2</v>
      </c>
      <c r="G117" s="2">
        <f t="shared" si="6"/>
        <v>4.4110270177769709E-2</v>
      </c>
      <c r="H117" s="2">
        <f t="shared" si="7"/>
        <v>1.4561304423484529E-2</v>
      </c>
      <c r="I117" s="2">
        <f t="shared" si="8"/>
        <v>7.4022089843943165E-2</v>
      </c>
    </row>
    <row r="118" spans="1:9" x14ac:dyDescent="0.3">
      <c r="A118" s="2">
        <v>-1.5532788085061209E-3</v>
      </c>
      <c r="B118" s="2">
        <v>-1.6759850400005664E-2</v>
      </c>
      <c r="C118" s="2">
        <v>-4.6875000000000111E-2</v>
      </c>
      <c r="D118" s="2">
        <v>2.027405909818656E-2</v>
      </c>
      <c r="F118" s="2">
        <f t="shared" si="5"/>
        <v>-2.4205466165828958E-3</v>
      </c>
      <c r="G118" s="2">
        <f t="shared" si="6"/>
        <v>-1.8753515287171067E-2</v>
      </c>
      <c r="H118" s="2">
        <f t="shared" si="7"/>
        <v>-4.8186711449531537E-2</v>
      </c>
      <c r="I118" s="2">
        <f t="shared" si="8"/>
        <v>1.7089157944231843E-2</v>
      </c>
    </row>
    <row r="119" spans="1:9" x14ac:dyDescent="0.3">
      <c r="A119" s="2">
        <v>-1.5380352939847464E-2</v>
      </c>
      <c r="B119" s="2">
        <v>-1.8939394656795252E-2</v>
      </c>
      <c r="C119" s="2">
        <v>-7.3770491803278576E-2</v>
      </c>
      <c r="D119" s="2">
        <v>-1.2314493953058961E-2</v>
      </c>
      <c r="F119" s="2">
        <f t="shared" si="5"/>
        <v>-1.6247620747924237E-2</v>
      </c>
      <c r="G119" s="2">
        <f t="shared" si="6"/>
        <v>-2.0933059543960655E-2</v>
      </c>
      <c r="H119" s="2">
        <f t="shared" si="7"/>
        <v>-7.5082203252810009E-2</v>
      </c>
      <c r="I119" s="2">
        <f t="shared" si="8"/>
        <v>-1.5499395107013677E-2</v>
      </c>
    </row>
    <row r="120" spans="1:9" x14ac:dyDescent="0.3">
      <c r="A120" s="2">
        <v>3.1636108886225173E-2</v>
      </c>
      <c r="B120" s="2">
        <v>-5.3410478252656726E-2</v>
      </c>
      <c r="C120" s="2">
        <v>-0.23008849557522135</v>
      </c>
      <c r="D120" s="2">
        <v>1.4451693927130716E-2</v>
      </c>
      <c r="F120" s="2">
        <f t="shared" si="5"/>
        <v>3.0768841078148399E-2</v>
      </c>
      <c r="G120" s="2">
        <f t="shared" si="6"/>
        <v>-5.5404143139822129E-2</v>
      </c>
      <c r="H120" s="2">
        <f t="shared" si="7"/>
        <v>-0.23140020702475278</v>
      </c>
      <c r="I120" s="2">
        <f t="shared" si="8"/>
        <v>1.1266792773176E-2</v>
      </c>
    </row>
    <row r="121" spans="1:9" x14ac:dyDescent="0.3">
      <c r="A121" s="2">
        <v>-3.6547188083294493E-3</v>
      </c>
      <c r="B121" s="2">
        <v>-7.4779466698322739E-3</v>
      </c>
      <c r="C121" s="2">
        <v>-5.7471264367816098E-2</v>
      </c>
      <c r="D121" s="2">
        <v>1.2849100080010997E-2</v>
      </c>
      <c r="F121" s="2">
        <f t="shared" si="5"/>
        <v>-4.5219866164062242E-3</v>
      </c>
      <c r="G121" s="2">
        <f t="shared" si="6"/>
        <v>-9.4716115569976767E-3</v>
      </c>
      <c r="H121" s="2">
        <f t="shared" si="7"/>
        <v>-5.8782975817347524E-2</v>
      </c>
      <c r="I121" s="2">
        <f t="shared" si="8"/>
        <v>9.6641989260562809E-3</v>
      </c>
    </row>
    <row r="122" spans="1:9" x14ac:dyDescent="0.3">
      <c r="A122" s="2">
        <v>2.5048909220499498E-2</v>
      </c>
      <c r="B122" s="2">
        <v>2.7396849315067975E-3</v>
      </c>
      <c r="C122" s="2">
        <v>-6.0975609756097456E-2</v>
      </c>
      <c r="D122" s="2">
        <v>7.8599022562155577E-2</v>
      </c>
      <c r="F122" s="2">
        <f t="shared" si="5"/>
        <v>2.4181641412422725E-2</v>
      </c>
      <c r="G122" s="2">
        <f t="shared" si="6"/>
        <v>7.4602004434139516E-4</v>
      </c>
      <c r="H122" s="2">
        <f t="shared" si="7"/>
        <v>-6.2287321205628882E-2</v>
      </c>
      <c r="I122" s="2">
        <f t="shared" si="8"/>
        <v>7.5414121408200863E-2</v>
      </c>
    </row>
    <row r="123" spans="1:9" x14ac:dyDescent="0.3">
      <c r="A123" s="2">
        <v>8.2137281526119422E-3</v>
      </c>
      <c r="B123" s="2">
        <v>1.7076503432097136E-2</v>
      </c>
      <c r="C123" s="2">
        <v>-1.2987012987013056E-2</v>
      </c>
      <c r="D123" s="2">
        <v>1.0227278930250076E-3</v>
      </c>
      <c r="F123" s="2">
        <f t="shared" si="5"/>
        <v>7.3464603445351677E-3</v>
      </c>
      <c r="G123" s="2">
        <f t="shared" si="6"/>
        <v>1.5082838544931733E-2</v>
      </c>
      <c r="H123" s="2">
        <f t="shared" si="7"/>
        <v>-1.4298724436544485E-2</v>
      </c>
      <c r="I123" s="2">
        <f t="shared" si="8"/>
        <v>-2.1621732609297083E-3</v>
      </c>
    </row>
    <row r="124" spans="1:9" x14ac:dyDescent="0.3">
      <c r="A124" s="2">
        <v>-9.9723439090382716E-3</v>
      </c>
      <c r="B124" s="2">
        <v>1.343263989654796E-3</v>
      </c>
      <c r="C124" s="2">
        <v>2.6315789473684237E-2</v>
      </c>
      <c r="D124" s="2">
        <v>1.992332597146599E-2</v>
      </c>
      <c r="F124" s="2">
        <f t="shared" si="5"/>
        <v>-1.0839611717115047E-2</v>
      </c>
      <c r="G124" s="2">
        <f t="shared" si="6"/>
        <v>-6.504008975106064E-4</v>
      </c>
      <c r="H124" s="2">
        <f t="shared" si="7"/>
        <v>2.5004078024152807E-2</v>
      </c>
      <c r="I124" s="2">
        <f t="shared" si="8"/>
        <v>1.6738424817511272E-2</v>
      </c>
    </row>
    <row r="125" spans="1:9" x14ac:dyDescent="0.3">
      <c r="A125" s="2">
        <v>-5.0875414480573995E-3</v>
      </c>
      <c r="B125" s="2">
        <v>0.11066397945014167</v>
      </c>
      <c r="C125" s="2">
        <v>0.10256410256410255</v>
      </c>
      <c r="D125" s="2">
        <v>4.0071285635299818E-3</v>
      </c>
      <c r="F125" s="2">
        <f t="shared" si="5"/>
        <v>-5.9548092561341739E-3</v>
      </c>
      <c r="G125" s="2">
        <f t="shared" si="6"/>
        <v>0.10867031456297627</v>
      </c>
      <c r="H125" s="2">
        <f t="shared" si="7"/>
        <v>0.10125239111457111</v>
      </c>
      <c r="I125" s="2">
        <f t="shared" si="8"/>
        <v>8.2222740957526566E-4</v>
      </c>
    </row>
    <row r="126" spans="1:9" x14ac:dyDescent="0.3">
      <c r="A126" s="2">
        <v>5.1472066231361138E-4</v>
      </c>
      <c r="B126" s="2">
        <v>-2.9589431295068965E-2</v>
      </c>
      <c r="C126" s="2">
        <v>4.6511627906976785E-2</v>
      </c>
      <c r="D126" s="2">
        <v>2.2448272131731935E-3</v>
      </c>
      <c r="F126" s="2">
        <f t="shared" si="5"/>
        <v>-3.525471457631633E-4</v>
      </c>
      <c r="G126" s="2">
        <f t="shared" si="6"/>
        <v>-3.1583096182234364E-2</v>
      </c>
      <c r="H126" s="2">
        <f t="shared" si="7"/>
        <v>4.5199916457445359E-2</v>
      </c>
      <c r="I126" s="2">
        <f t="shared" si="8"/>
        <v>-9.400739407815226E-4</v>
      </c>
    </row>
    <row r="127" spans="1:9" x14ac:dyDescent="0.3">
      <c r="A127" s="2">
        <v>-7.1003674124852428E-3</v>
      </c>
      <c r="B127" s="2">
        <v>-3.7336653076207919E-2</v>
      </c>
      <c r="C127" s="2">
        <v>-6.6666666666666624E-2</v>
      </c>
      <c r="D127" s="2">
        <v>-1.7421659656597472E-3</v>
      </c>
      <c r="F127" s="2">
        <f t="shared" si="5"/>
        <v>-7.9676352205620173E-3</v>
      </c>
      <c r="G127" s="2">
        <f t="shared" si="6"/>
        <v>-3.9330317963373322E-2</v>
      </c>
      <c r="H127" s="2">
        <f t="shared" si="7"/>
        <v>-6.7978378116198057E-2</v>
      </c>
      <c r="I127" s="2">
        <f t="shared" si="8"/>
        <v>-4.9270671196144636E-3</v>
      </c>
    </row>
    <row r="128" spans="1:9" x14ac:dyDescent="0.3">
      <c r="A128" s="2">
        <v>-8.5678035997435956E-3</v>
      </c>
      <c r="B128" s="2">
        <v>2.9735023393277934E-2</v>
      </c>
      <c r="C128" s="2">
        <v>-8.3333333333333356E-2</v>
      </c>
      <c r="D128" s="2">
        <v>3.4904032513034144E-2</v>
      </c>
      <c r="F128" s="2">
        <f t="shared" si="5"/>
        <v>-9.435071407820371E-3</v>
      </c>
      <c r="G128" s="2">
        <f t="shared" si="6"/>
        <v>2.7741358506112531E-2</v>
      </c>
      <c r="H128" s="2">
        <f t="shared" si="7"/>
        <v>-8.464504478286479E-2</v>
      </c>
      <c r="I128" s="2">
        <f t="shared" si="8"/>
        <v>3.171913135907943E-2</v>
      </c>
    </row>
    <row r="129" spans="1:9" x14ac:dyDescent="0.3">
      <c r="A129" s="2">
        <v>1.6516996120355447E-2</v>
      </c>
      <c r="B129" s="2">
        <v>-2.3226603308810927E-2</v>
      </c>
      <c r="C129" s="2">
        <v>1.2987012987012941E-2</v>
      </c>
      <c r="D129" s="2">
        <v>7.7090636340357696E-3</v>
      </c>
      <c r="F129" s="2">
        <f t="shared" si="5"/>
        <v>1.5649728312278673E-2</v>
      </c>
      <c r="G129" s="2">
        <f t="shared" si="6"/>
        <v>-2.5220268195976329E-2</v>
      </c>
      <c r="H129" s="2">
        <f t="shared" si="7"/>
        <v>1.1675301537481511E-2</v>
      </c>
      <c r="I129" s="2">
        <f t="shared" si="8"/>
        <v>4.524162480081053E-3</v>
      </c>
    </row>
    <row r="130" spans="1:9" x14ac:dyDescent="0.3">
      <c r="A130" s="2">
        <v>-8.9813783183218428E-3</v>
      </c>
      <c r="B130" s="2">
        <v>-2.699236399772385E-2</v>
      </c>
      <c r="C130" s="2">
        <v>-3.8461538461538443E-2</v>
      </c>
      <c r="D130" s="2">
        <v>-5.2594178326152933E-3</v>
      </c>
      <c r="F130" s="2">
        <f t="shared" si="5"/>
        <v>-9.8486461263986181E-3</v>
      </c>
      <c r="G130" s="2">
        <f t="shared" si="6"/>
        <v>-2.8986028884889253E-2</v>
      </c>
      <c r="H130" s="2">
        <f t="shared" si="7"/>
        <v>-3.9773249911069869E-2</v>
      </c>
      <c r="I130" s="2">
        <f t="shared" si="8"/>
        <v>-8.444318986570009E-3</v>
      </c>
    </row>
    <row r="131" spans="1:9" x14ac:dyDescent="0.3">
      <c r="A131" s="2">
        <v>-1.2244789626919043E-2</v>
      </c>
      <c r="B131" s="2">
        <v>-1.3210040153634353E-2</v>
      </c>
      <c r="C131" s="2">
        <v>6.6666666666666666E-2</v>
      </c>
      <c r="D131" s="2">
        <v>1.345836588589582E-2</v>
      </c>
      <c r="F131" s="2">
        <f t="shared" si="5"/>
        <v>-1.3112057434995819E-2</v>
      </c>
      <c r="G131" s="2">
        <f t="shared" si="6"/>
        <v>-1.5203705040799756E-2</v>
      </c>
      <c r="H131" s="2">
        <f t="shared" si="7"/>
        <v>6.5354955217135233E-2</v>
      </c>
      <c r="I131" s="2">
        <f t="shared" si="8"/>
        <v>1.0273464731941104E-2</v>
      </c>
    </row>
    <row r="132" spans="1:9" x14ac:dyDescent="0.3">
      <c r="A132" s="2">
        <v>3.1166844991868309E-2</v>
      </c>
      <c r="B132" s="2">
        <v>-1.6064217512619126E-2</v>
      </c>
      <c r="C132" s="2">
        <v>-7.4999999999999956E-2</v>
      </c>
      <c r="D132" s="2">
        <v>-5.9995262950621464E-2</v>
      </c>
      <c r="F132" s="2">
        <f t="shared" ref="F132:F195" si="9">A132-A$1236</f>
        <v>3.0299577183791535E-2</v>
      </c>
      <c r="G132" s="2">
        <f t="shared" si="6"/>
        <v>-1.8057882399784529E-2</v>
      </c>
      <c r="H132" s="2">
        <f t="shared" si="7"/>
        <v>-7.6311711449531389E-2</v>
      </c>
      <c r="I132" s="2">
        <f t="shared" si="8"/>
        <v>-6.3180164104576178E-2</v>
      </c>
    </row>
    <row r="133" spans="1:9" x14ac:dyDescent="0.3">
      <c r="A133" s="2">
        <v>-6.48643476179348E-3</v>
      </c>
      <c r="B133" s="2">
        <v>-4.7619047619047616E-2</v>
      </c>
      <c r="C133" s="2">
        <v>-0.20270270270270269</v>
      </c>
      <c r="D133" s="2">
        <v>2.0686101199335259E-2</v>
      </c>
      <c r="F133" s="2">
        <f t="shared" si="9"/>
        <v>-7.3537025698702544E-3</v>
      </c>
      <c r="G133" s="2">
        <f t="shared" si="6"/>
        <v>-4.9612712506213019E-2</v>
      </c>
      <c r="H133" s="2">
        <f t="shared" si="7"/>
        <v>-0.20401441415223412</v>
      </c>
      <c r="I133" s="2">
        <f t="shared" si="8"/>
        <v>1.7501200045380541E-2</v>
      </c>
    </row>
    <row r="134" spans="1:9" x14ac:dyDescent="0.3">
      <c r="A134" s="2">
        <v>5.5374384270338384E-3</v>
      </c>
      <c r="B134" s="2">
        <v>-3.6428614285714339E-2</v>
      </c>
      <c r="C134" s="2">
        <v>0.23728813559322023</v>
      </c>
      <c r="D134" s="2">
        <v>6.4261084751974671E-3</v>
      </c>
      <c r="F134" s="2">
        <f t="shared" si="9"/>
        <v>4.670170618957064E-3</v>
      </c>
      <c r="G134" s="2">
        <f t="shared" si="6"/>
        <v>-3.8422279172879742E-2</v>
      </c>
      <c r="H134" s="2">
        <f t="shared" si="7"/>
        <v>0.2359764241436888</v>
      </c>
      <c r="I134" s="2">
        <f t="shared" si="8"/>
        <v>3.241207321242751E-3</v>
      </c>
    </row>
    <row r="135" spans="1:9" x14ac:dyDescent="0.3">
      <c r="A135" s="2">
        <v>-7.9206000518585902E-3</v>
      </c>
      <c r="B135" s="2">
        <v>3.7064493864988608E-3</v>
      </c>
      <c r="C135" s="2">
        <v>0.21917808219178089</v>
      </c>
      <c r="D135" s="2">
        <v>-1.2033457368257748E-2</v>
      </c>
      <c r="F135" s="2">
        <f t="shared" si="9"/>
        <v>-8.7878678599353655E-3</v>
      </c>
      <c r="G135" s="2">
        <f t="shared" si="6"/>
        <v>1.7127844993334584E-3</v>
      </c>
      <c r="H135" s="2">
        <f t="shared" si="7"/>
        <v>0.21786637074224946</v>
      </c>
      <c r="I135" s="2">
        <f t="shared" si="8"/>
        <v>-1.5218358522212464E-2</v>
      </c>
    </row>
    <row r="136" spans="1:9" x14ac:dyDescent="0.3">
      <c r="A136" s="2">
        <v>3.4642260768730122E-2</v>
      </c>
      <c r="B136" s="2">
        <v>0.19940916688666915</v>
      </c>
      <c r="C136" s="2">
        <v>0.35955056179775269</v>
      </c>
      <c r="D136" s="2">
        <v>-7.208522867742039E-3</v>
      </c>
      <c r="F136" s="2">
        <f t="shared" si="9"/>
        <v>3.3774992960653345E-2</v>
      </c>
      <c r="G136" s="2">
        <f t="shared" si="6"/>
        <v>0.19741550199950375</v>
      </c>
      <c r="H136" s="2">
        <f t="shared" si="7"/>
        <v>0.35823885034822128</v>
      </c>
      <c r="I136" s="2">
        <f t="shared" si="8"/>
        <v>-1.0393424021696756E-2</v>
      </c>
    </row>
    <row r="137" spans="1:9" x14ac:dyDescent="0.3">
      <c r="A137" s="2">
        <v>2.5103446596095608E-2</v>
      </c>
      <c r="B137" s="2">
        <v>0.19950745810988152</v>
      </c>
      <c r="C137" s="2">
        <v>0.16528925619834711</v>
      </c>
      <c r="D137" s="2">
        <v>3.00450728433025E-2</v>
      </c>
      <c r="F137" s="2">
        <f t="shared" si="9"/>
        <v>2.4236178788018835E-2</v>
      </c>
      <c r="G137" s="2">
        <f t="shared" si="6"/>
        <v>0.19751379322271612</v>
      </c>
      <c r="H137" s="2">
        <f t="shared" si="7"/>
        <v>0.16397754474881568</v>
      </c>
      <c r="I137" s="2">
        <f t="shared" si="8"/>
        <v>2.6860171689347782E-2</v>
      </c>
    </row>
    <row r="138" spans="1:9" x14ac:dyDescent="0.3">
      <c r="A138" s="2">
        <v>-6.493717022405799E-3</v>
      </c>
      <c r="B138" s="2">
        <v>3.9014321580814706E-2</v>
      </c>
      <c r="C138" s="2">
        <v>-5.6737588652482199E-2</v>
      </c>
      <c r="D138" s="2">
        <v>-9.7226276716382096E-4</v>
      </c>
      <c r="F138" s="2">
        <f t="shared" si="9"/>
        <v>-7.3609848304825734E-3</v>
      </c>
      <c r="G138" s="2">
        <f t="shared" si="6"/>
        <v>3.7020656693649304E-2</v>
      </c>
      <c r="H138" s="2">
        <f t="shared" si="7"/>
        <v>-5.8049300102013625E-2</v>
      </c>
      <c r="I138" s="2">
        <f t="shared" si="8"/>
        <v>-4.1571639211185375E-3</v>
      </c>
    </row>
    <row r="139" spans="1:9" x14ac:dyDescent="0.3">
      <c r="A139" s="2">
        <v>5.7882627269874682E-3</v>
      </c>
      <c r="B139" s="2">
        <v>-7.2134340083033752E-2</v>
      </c>
      <c r="C139" s="2">
        <v>-1.5037593984962485E-2</v>
      </c>
      <c r="D139" s="2">
        <v>-9.9757075054813325E-3</v>
      </c>
      <c r="F139" s="2">
        <f t="shared" si="9"/>
        <v>4.9209949189106938E-3</v>
      </c>
      <c r="G139" s="2">
        <f t="shared" si="6"/>
        <v>-7.4128004970199154E-2</v>
      </c>
      <c r="H139" s="2">
        <f t="shared" si="7"/>
        <v>-1.6349305434493915E-2</v>
      </c>
      <c r="I139" s="2">
        <f t="shared" si="8"/>
        <v>-1.3160608659436048E-2</v>
      </c>
    </row>
    <row r="140" spans="1:9" x14ac:dyDescent="0.3">
      <c r="A140" s="2">
        <v>9.7317041180395424E-3</v>
      </c>
      <c r="B140" s="2">
        <v>1.3844461898946451E-2</v>
      </c>
      <c r="C140" s="2">
        <v>4.5801526717557224E-2</v>
      </c>
      <c r="D140" s="2">
        <v>5.7753845922526185E-2</v>
      </c>
      <c r="F140" s="2">
        <f t="shared" si="9"/>
        <v>8.8644363099627671E-3</v>
      </c>
      <c r="G140" s="2">
        <f t="shared" si="6"/>
        <v>1.1850797011781048E-2</v>
      </c>
      <c r="H140" s="2">
        <f t="shared" si="7"/>
        <v>4.4489815268025798E-2</v>
      </c>
      <c r="I140" s="2">
        <f t="shared" si="8"/>
        <v>5.4568944768571472E-2</v>
      </c>
    </row>
    <row r="141" spans="1:9" x14ac:dyDescent="0.3">
      <c r="A141" s="2">
        <v>-8.3252476740799171E-4</v>
      </c>
      <c r="B141" s="2">
        <v>9.9789919111026873E-2</v>
      </c>
      <c r="C141" s="2">
        <v>-0.12408759124087587</v>
      </c>
      <c r="D141" s="2">
        <v>-2.1375502830692169E-2</v>
      </c>
      <c r="F141" s="2">
        <f t="shared" si="9"/>
        <v>-1.6997925754847665E-3</v>
      </c>
      <c r="G141" s="2">
        <f t="shared" si="6"/>
        <v>9.779625422386147E-2</v>
      </c>
      <c r="H141" s="2">
        <f t="shared" si="7"/>
        <v>-0.1253993026904073</v>
      </c>
      <c r="I141" s="2">
        <f t="shared" si="8"/>
        <v>-2.4560403984646886E-2</v>
      </c>
    </row>
    <row r="142" spans="1:9" x14ac:dyDescent="0.3">
      <c r="A142" s="2">
        <v>6.1529172115386303E-3</v>
      </c>
      <c r="B142" s="2">
        <v>-5.109836822631425E-2</v>
      </c>
      <c r="C142" s="2">
        <v>-1.6666666666666607E-2</v>
      </c>
      <c r="D142" s="2">
        <v>1.4007623718080514E-2</v>
      </c>
      <c r="F142" s="2">
        <f t="shared" si="9"/>
        <v>5.2856494034618558E-3</v>
      </c>
      <c r="G142" s="2">
        <f t="shared" si="6"/>
        <v>-5.3092033113479653E-2</v>
      </c>
      <c r="H142" s="2">
        <f t="shared" si="7"/>
        <v>-1.7978378116198037E-2</v>
      </c>
      <c r="I142" s="2">
        <f t="shared" si="8"/>
        <v>1.0822722564125798E-2</v>
      </c>
    </row>
    <row r="143" spans="1:9" x14ac:dyDescent="0.3">
      <c r="A143" s="2">
        <v>6.6567326688686873E-3</v>
      </c>
      <c r="B143" s="2">
        <v>4.5294917872067235E-3</v>
      </c>
      <c r="C143" s="2">
        <v>0.11864406779661005</v>
      </c>
      <c r="D143" s="2">
        <v>-2.107196312458739E-3</v>
      </c>
      <c r="F143" s="2">
        <f t="shared" si="9"/>
        <v>5.7894648607919128E-3</v>
      </c>
      <c r="G143" s="2">
        <f t="shared" si="6"/>
        <v>2.5358269000413211E-3</v>
      </c>
      <c r="H143" s="2">
        <f t="shared" si="7"/>
        <v>0.11733235634707861</v>
      </c>
      <c r="I143" s="2">
        <f t="shared" si="8"/>
        <v>-5.2920974664134555E-3</v>
      </c>
    </row>
    <row r="144" spans="1:9" x14ac:dyDescent="0.3">
      <c r="A144" s="2">
        <v>-1.8445921772183141E-2</v>
      </c>
      <c r="B144" s="2">
        <v>-5.01001988947836E-3</v>
      </c>
      <c r="C144" s="2">
        <v>3.787878787878788E-2</v>
      </c>
      <c r="D144" s="2">
        <v>8.4467164254412065E-3</v>
      </c>
      <c r="F144" s="2">
        <f t="shared" si="9"/>
        <v>-1.9313189580259914E-2</v>
      </c>
      <c r="G144" s="2">
        <f t="shared" si="6"/>
        <v>-7.0036847766437628E-3</v>
      </c>
      <c r="H144" s="2">
        <f t="shared" si="7"/>
        <v>3.6567076429256454E-2</v>
      </c>
      <c r="I144" s="2">
        <f t="shared" si="8"/>
        <v>5.2618152714864908E-3</v>
      </c>
    </row>
    <row r="145" spans="1:9" x14ac:dyDescent="0.3">
      <c r="A145" s="2">
        <v>2.2789442448221335E-2</v>
      </c>
      <c r="B145" s="2">
        <v>4.5316917059911484E-3</v>
      </c>
      <c r="C145" s="2">
        <v>0.13868613138686134</v>
      </c>
      <c r="D145" s="2">
        <v>-2.7454680589309791E-2</v>
      </c>
      <c r="F145" s="2">
        <f t="shared" si="9"/>
        <v>2.1922174640144561E-2</v>
      </c>
      <c r="G145" s="2">
        <f t="shared" si="6"/>
        <v>2.538026818825746E-3</v>
      </c>
      <c r="H145" s="2">
        <f t="shared" si="7"/>
        <v>0.13737441993732991</v>
      </c>
      <c r="I145" s="2">
        <f t="shared" si="8"/>
        <v>-3.0639581743264508E-2</v>
      </c>
    </row>
    <row r="146" spans="1:9" x14ac:dyDescent="0.3">
      <c r="A146" s="2">
        <v>-4.7904207487597878E-3</v>
      </c>
      <c r="B146" s="2">
        <v>-6.5664190476190515E-2</v>
      </c>
      <c r="C146" s="2">
        <v>-9.6153846153846159E-2</v>
      </c>
      <c r="D146" s="2">
        <v>-5.5022914009020289E-3</v>
      </c>
      <c r="F146" s="2">
        <f t="shared" si="9"/>
        <v>-5.6576885568365622E-3</v>
      </c>
      <c r="G146" s="2">
        <f t="shared" si="6"/>
        <v>-6.7657855363355918E-2</v>
      </c>
      <c r="H146" s="2">
        <f t="shared" si="7"/>
        <v>-9.7465557603377592E-2</v>
      </c>
      <c r="I146" s="2">
        <f t="shared" si="8"/>
        <v>-8.6871925548567454E-3</v>
      </c>
    </row>
    <row r="147" spans="1:9" x14ac:dyDescent="0.3">
      <c r="A147" s="2">
        <v>-1.6593707322302642E-2</v>
      </c>
      <c r="B147" s="2">
        <v>-2.1995655214452375E-2</v>
      </c>
      <c r="C147" s="2">
        <v>9.9290780141844004E-2</v>
      </c>
      <c r="D147" s="2">
        <v>2.2131237416671154E-2</v>
      </c>
      <c r="F147" s="2">
        <f t="shared" si="9"/>
        <v>-1.7460975130379416E-2</v>
      </c>
      <c r="G147" s="2">
        <f t="shared" ref="G147:G210" si="10">B147-B$1236</f>
        <v>-2.3989320101617778E-2</v>
      </c>
      <c r="H147" s="2">
        <f t="shared" ref="H147:H210" si="11">C147-C$1236</f>
        <v>9.7979068692312571E-2</v>
      </c>
      <c r="I147" s="2">
        <f t="shared" ref="I147:I210" si="12">D147-D$1236</f>
        <v>1.8946336262716437E-2</v>
      </c>
    </row>
    <row r="148" spans="1:9" x14ac:dyDescent="0.3">
      <c r="A148" s="2">
        <v>-1.1914897262111138E-3</v>
      </c>
      <c r="B148" s="2">
        <v>3.5106921884653371E-2</v>
      </c>
      <c r="C148" s="2">
        <v>-5.8064516129032281E-2</v>
      </c>
      <c r="D148" s="2">
        <v>-1.9063298390479478E-2</v>
      </c>
      <c r="F148" s="2">
        <f t="shared" si="9"/>
        <v>-2.0587575342878887E-3</v>
      </c>
      <c r="G148" s="2">
        <f t="shared" si="10"/>
        <v>3.3113256997487968E-2</v>
      </c>
      <c r="H148" s="2">
        <f t="shared" si="11"/>
        <v>-5.9376227578563708E-2</v>
      </c>
      <c r="I148" s="2">
        <f t="shared" si="12"/>
        <v>-2.2248199544434195E-2</v>
      </c>
    </row>
    <row r="149" spans="1:9" x14ac:dyDescent="0.3">
      <c r="A149" s="2">
        <v>2.6114791260437829E-3</v>
      </c>
      <c r="B149" s="2">
        <v>-1.8017976004620569E-2</v>
      </c>
      <c r="C149" s="2">
        <v>-5.4794520547945133E-2</v>
      </c>
      <c r="D149" s="2">
        <v>-9.1170833907970456E-3</v>
      </c>
      <c r="F149" s="2">
        <f t="shared" si="9"/>
        <v>1.7442113179670083E-3</v>
      </c>
      <c r="G149" s="2">
        <f t="shared" si="10"/>
        <v>-2.0011640891785972E-2</v>
      </c>
      <c r="H149" s="2">
        <f t="shared" si="11"/>
        <v>-5.6106231997476559E-2</v>
      </c>
      <c r="I149" s="2">
        <f t="shared" si="12"/>
        <v>-1.2301984544751761E-2</v>
      </c>
    </row>
    <row r="150" spans="1:9" x14ac:dyDescent="0.3">
      <c r="A150" s="2">
        <v>1.1383266714114831E-2</v>
      </c>
      <c r="B150" s="2">
        <v>-3.0760916767168519E-2</v>
      </c>
      <c r="C150" s="2">
        <v>-5.7971014492753672E-2</v>
      </c>
      <c r="D150" s="2">
        <v>4.6004871409250411E-3</v>
      </c>
      <c r="F150" s="2">
        <f t="shared" si="9"/>
        <v>1.0515998906038056E-2</v>
      </c>
      <c r="G150" s="2">
        <f t="shared" si="10"/>
        <v>-3.2754581654333918E-2</v>
      </c>
      <c r="H150" s="2">
        <f t="shared" si="11"/>
        <v>-5.9282725942285099E-2</v>
      </c>
      <c r="I150" s="2">
        <f t="shared" si="12"/>
        <v>1.4155859869703249E-3</v>
      </c>
    </row>
    <row r="151" spans="1:9" x14ac:dyDescent="0.3">
      <c r="A151" s="2">
        <v>-6.7722066720509334E-3</v>
      </c>
      <c r="B151" s="2">
        <v>-3.8975499811508912E-2</v>
      </c>
      <c r="C151" s="2">
        <v>7.692307692307665E-3</v>
      </c>
      <c r="D151" s="2">
        <v>-1.5666375764505792E-2</v>
      </c>
      <c r="F151" s="2">
        <f t="shared" si="9"/>
        <v>-7.6394744801277078E-3</v>
      </c>
      <c r="G151" s="2">
        <f t="shared" si="10"/>
        <v>-4.0969164698674315E-2</v>
      </c>
      <c r="H151" s="2">
        <f t="shared" si="11"/>
        <v>6.3805962427762354E-3</v>
      </c>
      <c r="I151" s="2">
        <f t="shared" si="12"/>
        <v>-1.8851276918460509E-2</v>
      </c>
    </row>
    <row r="152" spans="1:9" x14ac:dyDescent="0.3">
      <c r="A152" s="2">
        <v>2.8813143844200136E-4</v>
      </c>
      <c r="B152" s="2">
        <v>-4.2294332249328E-2</v>
      </c>
      <c r="C152" s="2">
        <v>2.2900763358778681E-2</v>
      </c>
      <c r="D152" s="2">
        <v>9.5494017672862752E-3</v>
      </c>
      <c r="F152" s="2">
        <f t="shared" si="9"/>
        <v>-5.7913636963477337E-4</v>
      </c>
      <c r="G152" s="2">
        <f t="shared" si="10"/>
        <v>-4.4287997136493402E-2</v>
      </c>
      <c r="H152" s="2">
        <f t="shared" si="11"/>
        <v>2.1589051909247252E-2</v>
      </c>
      <c r="I152" s="2">
        <f t="shared" si="12"/>
        <v>6.3645006133315595E-3</v>
      </c>
    </row>
    <row r="153" spans="1:9" x14ac:dyDescent="0.3">
      <c r="A153" s="2">
        <v>3.7122069067331053E-3</v>
      </c>
      <c r="B153" s="2">
        <v>-2.9643132978992601E-2</v>
      </c>
      <c r="C153" s="2">
        <v>1.4925373134328304E-2</v>
      </c>
      <c r="D153" s="2">
        <v>2.0616091695165078E-2</v>
      </c>
      <c r="F153" s="2">
        <f t="shared" si="9"/>
        <v>2.8449390986563308E-3</v>
      </c>
      <c r="G153" s="2">
        <f t="shared" si="10"/>
        <v>-3.1636797866158001E-2</v>
      </c>
      <c r="H153" s="2">
        <f t="shared" si="11"/>
        <v>1.3613661684796875E-2</v>
      </c>
      <c r="I153" s="2">
        <f t="shared" si="12"/>
        <v>1.743119054121036E-2</v>
      </c>
    </row>
    <row r="154" spans="1:9" x14ac:dyDescent="0.3">
      <c r="A154" s="2">
        <v>9.3738802346714847E-3</v>
      </c>
      <c r="B154" s="2">
        <v>1.1221958025759069E-2</v>
      </c>
      <c r="C154" s="2">
        <v>1.4705882352941256E-2</v>
      </c>
      <c r="D154" s="2">
        <v>8.5551109269828198E-3</v>
      </c>
      <c r="F154" s="2">
        <f t="shared" si="9"/>
        <v>8.5066124265947094E-3</v>
      </c>
      <c r="G154" s="2">
        <f t="shared" si="10"/>
        <v>9.2282931385936663E-3</v>
      </c>
      <c r="H154" s="2">
        <f t="shared" si="11"/>
        <v>1.3394170903409826E-2</v>
      </c>
      <c r="I154" s="2">
        <f t="shared" si="12"/>
        <v>5.3702097730281041E-3</v>
      </c>
    </row>
    <row r="155" spans="1:9" x14ac:dyDescent="0.3">
      <c r="A155" s="2">
        <v>-1.0297553639263097E-2</v>
      </c>
      <c r="B155" s="2">
        <v>-1.2330209921830007E-3</v>
      </c>
      <c r="C155" s="2">
        <v>-4.347826086956532E-2</v>
      </c>
      <c r="D155" s="2">
        <v>-8.0112657433488617E-3</v>
      </c>
      <c r="F155" s="2">
        <f t="shared" si="9"/>
        <v>-1.1164821447339872E-2</v>
      </c>
      <c r="G155" s="2">
        <f t="shared" si="10"/>
        <v>-3.2266858793484031E-3</v>
      </c>
      <c r="H155" s="2">
        <f t="shared" si="11"/>
        <v>-4.4789972319096746E-2</v>
      </c>
      <c r="I155" s="2">
        <f t="shared" si="12"/>
        <v>-1.1196166897303577E-2</v>
      </c>
    </row>
    <row r="156" spans="1:9" x14ac:dyDescent="0.3">
      <c r="A156" s="2">
        <v>-2.4894367788847438E-3</v>
      </c>
      <c r="B156" s="2">
        <v>-8.0247160493827231E-3</v>
      </c>
      <c r="C156" s="2">
        <v>4.5454545454545567E-2</v>
      </c>
      <c r="D156" s="2">
        <v>3.3253590609362868E-3</v>
      </c>
      <c r="F156" s="2">
        <f t="shared" si="9"/>
        <v>-3.3567045869615187E-3</v>
      </c>
      <c r="G156" s="2">
        <f t="shared" si="10"/>
        <v>-1.0018380936548126E-2</v>
      </c>
      <c r="H156" s="2">
        <f t="shared" si="11"/>
        <v>4.4142834005014141E-2</v>
      </c>
      <c r="I156" s="2">
        <f t="shared" si="12"/>
        <v>1.4045790698157066E-4</v>
      </c>
    </row>
    <row r="157" spans="1:9" x14ac:dyDescent="0.3">
      <c r="A157" s="2">
        <v>8.4147999273604095E-3</v>
      </c>
      <c r="B157" s="2">
        <v>-1.3067766348917589E-2</v>
      </c>
      <c r="C157" s="2">
        <v>-7.2463768115942032E-2</v>
      </c>
      <c r="D157" s="2">
        <v>-1.4441265301950444E-2</v>
      </c>
      <c r="F157" s="2">
        <f t="shared" si="9"/>
        <v>7.5475321192836351E-3</v>
      </c>
      <c r="G157" s="2">
        <f t="shared" si="10"/>
        <v>-1.5061431236082992E-2</v>
      </c>
      <c r="H157" s="2">
        <f t="shared" si="11"/>
        <v>-7.3775479565473465E-2</v>
      </c>
      <c r="I157" s="2">
        <f t="shared" si="12"/>
        <v>-1.762616645590516E-2</v>
      </c>
    </row>
    <row r="158" spans="1:9" x14ac:dyDescent="0.3">
      <c r="A158" s="2">
        <v>2.1639070338311306E-2</v>
      </c>
      <c r="B158" s="2">
        <v>-2.0176619665449539E-2</v>
      </c>
      <c r="C158" s="2">
        <v>3.1249999999999889E-2</v>
      </c>
      <c r="D158" s="2">
        <v>1.1530189502825441E-2</v>
      </c>
      <c r="F158" s="2">
        <f t="shared" si="9"/>
        <v>2.0771802530234532E-2</v>
      </c>
      <c r="G158" s="2">
        <f t="shared" si="10"/>
        <v>-2.2170284552614942E-2</v>
      </c>
      <c r="H158" s="2">
        <f t="shared" si="11"/>
        <v>2.9938288550468459E-2</v>
      </c>
      <c r="I158" s="2">
        <f t="shared" si="12"/>
        <v>8.345288348870725E-3</v>
      </c>
    </row>
    <row r="159" spans="1:9" x14ac:dyDescent="0.3">
      <c r="A159" s="2">
        <v>-6.7392609654404172E-3</v>
      </c>
      <c r="B159" s="2">
        <v>7.7220852402350498E-3</v>
      </c>
      <c r="C159" s="2">
        <v>-7.5757575757575491E-3</v>
      </c>
      <c r="D159" s="2">
        <v>3.9183032324826797E-2</v>
      </c>
      <c r="F159" s="2">
        <f t="shared" si="9"/>
        <v>-7.6065287735171917E-3</v>
      </c>
      <c r="G159" s="2">
        <f t="shared" si="10"/>
        <v>5.7284203530696479E-3</v>
      </c>
      <c r="H159" s="2">
        <f t="shared" si="11"/>
        <v>-8.8874690252889778E-3</v>
      </c>
      <c r="I159" s="2">
        <f t="shared" si="12"/>
        <v>3.5998131170872083E-2</v>
      </c>
    </row>
    <row r="160" spans="1:9" x14ac:dyDescent="0.3">
      <c r="A160" s="2">
        <v>-1.7322245876307766E-2</v>
      </c>
      <c r="B160" s="2">
        <v>1.2771263878495233E-3</v>
      </c>
      <c r="C160" s="2">
        <v>-2.2900763358778546E-2</v>
      </c>
      <c r="D160" s="2">
        <v>-1.9424095661049606E-2</v>
      </c>
      <c r="F160" s="2">
        <f t="shared" si="9"/>
        <v>-1.818951368438454E-2</v>
      </c>
      <c r="G160" s="2">
        <f t="shared" si="10"/>
        <v>-7.1653849931587908E-4</v>
      </c>
      <c r="H160" s="2">
        <f t="shared" si="11"/>
        <v>-2.4212474808309976E-2</v>
      </c>
      <c r="I160" s="2">
        <f t="shared" si="12"/>
        <v>-2.2608996815004324E-2</v>
      </c>
    </row>
    <row r="161" spans="1:9" x14ac:dyDescent="0.3">
      <c r="A161" s="2">
        <v>-1.5877574065891704E-2</v>
      </c>
      <c r="B161" s="2">
        <v>-3.1887754288577696E-3</v>
      </c>
      <c r="C161" s="2">
        <v>-1.5625000000000083E-2</v>
      </c>
      <c r="D161" s="2">
        <v>-2.5168968073296549E-2</v>
      </c>
      <c r="F161" s="2">
        <f t="shared" si="9"/>
        <v>-1.6744841873968477E-2</v>
      </c>
      <c r="G161" s="2">
        <f t="shared" si="10"/>
        <v>-5.182440316023172E-3</v>
      </c>
      <c r="H161" s="2">
        <f t="shared" si="11"/>
        <v>-1.6936711449531513E-2</v>
      </c>
      <c r="I161" s="2">
        <f t="shared" si="12"/>
        <v>-2.8353869227251267E-2</v>
      </c>
    </row>
    <row r="162" spans="1:9" x14ac:dyDescent="0.3">
      <c r="A162" s="2">
        <v>-2.007830445528714E-2</v>
      </c>
      <c r="B162" s="2">
        <v>5.5022327446645432E-2</v>
      </c>
      <c r="C162" s="2">
        <v>-3.968253968253968E-2</v>
      </c>
      <c r="D162" s="2">
        <v>-9.5629725592486176E-4</v>
      </c>
      <c r="F162" s="2">
        <f t="shared" si="9"/>
        <v>-2.0945572263363913E-2</v>
      </c>
      <c r="G162" s="2">
        <f t="shared" si="10"/>
        <v>5.3028662559480029E-2</v>
      </c>
      <c r="H162" s="2">
        <f t="shared" si="11"/>
        <v>-4.0994251132071106E-2</v>
      </c>
      <c r="I162" s="2">
        <f t="shared" si="12"/>
        <v>-4.1411984098795778E-3</v>
      </c>
    </row>
    <row r="163" spans="1:9" x14ac:dyDescent="0.3">
      <c r="A163" s="2">
        <v>1.7784154532287072E-2</v>
      </c>
      <c r="B163" s="2">
        <v>-2.7289267214891472E-2</v>
      </c>
      <c r="C163" s="2">
        <v>-4.1322314049586778E-2</v>
      </c>
      <c r="D163" s="2">
        <v>7.1798431864537068E-4</v>
      </c>
      <c r="F163" s="2">
        <f t="shared" si="9"/>
        <v>1.6916886724210298E-2</v>
      </c>
      <c r="G163" s="2">
        <f t="shared" si="10"/>
        <v>-2.9282932102056874E-2</v>
      </c>
      <c r="H163" s="2">
        <f t="shared" si="11"/>
        <v>-4.2634025499118204E-2</v>
      </c>
      <c r="I163" s="2">
        <f t="shared" si="12"/>
        <v>-2.4669168353093456E-3</v>
      </c>
    </row>
    <row r="164" spans="1:9" x14ac:dyDescent="0.3">
      <c r="A164" s="2">
        <v>1.1994853590249076E-3</v>
      </c>
      <c r="B164" s="2">
        <v>9.9750627172716738E-2</v>
      </c>
      <c r="C164" s="2">
        <v>6.0344827586206989E-2</v>
      </c>
      <c r="D164" s="2">
        <v>-2.1521856091537041E-3</v>
      </c>
      <c r="F164" s="2">
        <f t="shared" si="9"/>
        <v>3.3221755094813292E-4</v>
      </c>
      <c r="G164" s="2">
        <f t="shared" si="10"/>
        <v>9.7756962285551335E-2</v>
      </c>
      <c r="H164" s="2">
        <f t="shared" si="11"/>
        <v>5.9033116136675563E-2</v>
      </c>
      <c r="I164" s="2">
        <f t="shared" si="12"/>
        <v>-5.3370867631084198E-3</v>
      </c>
    </row>
    <row r="165" spans="1:9" x14ac:dyDescent="0.3">
      <c r="A165" s="2">
        <v>-1.9524585631551798E-2</v>
      </c>
      <c r="B165" s="2">
        <v>7.7664469761830127E-2</v>
      </c>
      <c r="C165" s="2">
        <v>0</v>
      </c>
      <c r="D165" s="2">
        <v>-1.4378108579709348E-3</v>
      </c>
      <c r="F165" s="2">
        <f t="shared" si="9"/>
        <v>-2.0391853439628571E-2</v>
      </c>
      <c r="G165" s="2">
        <f t="shared" si="10"/>
        <v>7.5670804874664724E-2</v>
      </c>
      <c r="H165" s="2">
        <f t="shared" si="11"/>
        <v>-1.3117114495314294E-3</v>
      </c>
      <c r="I165" s="2">
        <f t="shared" si="12"/>
        <v>-4.6227120119256507E-3</v>
      </c>
    </row>
    <row r="166" spans="1:9" x14ac:dyDescent="0.3">
      <c r="A166" s="2">
        <v>-2.9392808628545992E-3</v>
      </c>
      <c r="B166" s="2">
        <v>-3.2088405089266581E-2</v>
      </c>
      <c r="C166" s="2">
        <v>-8.1300813008131235E-3</v>
      </c>
      <c r="D166" s="2">
        <v>-2.3997050429538621E-3</v>
      </c>
      <c r="F166" s="2">
        <f t="shared" si="9"/>
        <v>-3.8065486709313737E-3</v>
      </c>
      <c r="G166" s="2">
        <f t="shared" si="10"/>
        <v>-3.4082069976431983E-2</v>
      </c>
      <c r="H166" s="2">
        <f t="shared" si="11"/>
        <v>-9.4417927503445531E-3</v>
      </c>
      <c r="I166" s="2">
        <f t="shared" si="12"/>
        <v>-5.5846061969085786E-3</v>
      </c>
    </row>
    <row r="167" spans="1:9" x14ac:dyDescent="0.3">
      <c r="A167" s="2">
        <v>1.7024412379815029E-2</v>
      </c>
      <c r="B167" s="2">
        <v>3.8043260869565147E-3</v>
      </c>
      <c r="C167" s="2">
        <v>0</v>
      </c>
      <c r="D167" s="2">
        <v>1.6117291307123558E-2</v>
      </c>
      <c r="F167" s="2">
        <f t="shared" si="9"/>
        <v>1.6157144571738256E-2</v>
      </c>
      <c r="G167" s="2">
        <f t="shared" si="10"/>
        <v>1.8106611997911123E-3</v>
      </c>
      <c r="H167" s="2">
        <f t="shared" si="11"/>
        <v>-1.3117114495314294E-3</v>
      </c>
      <c r="I167" s="2">
        <f t="shared" si="12"/>
        <v>1.2932390153168842E-2</v>
      </c>
    </row>
    <row r="168" spans="1:9" x14ac:dyDescent="0.3">
      <c r="A168" s="2">
        <v>1.2049933243476006E-3</v>
      </c>
      <c r="B168" s="2">
        <v>-2.4905198157123897E-2</v>
      </c>
      <c r="C168" s="2">
        <v>0</v>
      </c>
      <c r="D168" s="2">
        <v>-1.3731078060897597E-2</v>
      </c>
      <c r="F168" s="2">
        <f t="shared" si="9"/>
        <v>3.3772551627082588E-4</v>
      </c>
      <c r="G168" s="2">
        <f t="shared" si="10"/>
        <v>-2.68988630442893E-2</v>
      </c>
      <c r="H168" s="2">
        <f t="shared" si="11"/>
        <v>-1.3117114495314294E-3</v>
      </c>
      <c r="I168" s="2">
        <f t="shared" si="12"/>
        <v>-1.6915979214852314E-2</v>
      </c>
    </row>
    <row r="169" spans="1:9" x14ac:dyDescent="0.3">
      <c r="A169" s="2">
        <v>-2.3192250377382199E-2</v>
      </c>
      <c r="B169" s="2">
        <v>-5.7190458949790406E-2</v>
      </c>
      <c r="C169" s="2">
        <v>-1.6393442622950762E-2</v>
      </c>
      <c r="D169" s="2">
        <v>-4.200662899167578E-2</v>
      </c>
      <c r="F169" s="2">
        <f t="shared" si="9"/>
        <v>-2.4059518185458973E-2</v>
      </c>
      <c r="G169" s="2">
        <f t="shared" si="10"/>
        <v>-5.9184123836955808E-2</v>
      </c>
      <c r="H169" s="2">
        <f t="shared" si="11"/>
        <v>-1.7705154072482191E-2</v>
      </c>
      <c r="I169" s="2">
        <f t="shared" si="12"/>
        <v>-4.5191530145630494E-2</v>
      </c>
    </row>
    <row r="170" spans="1:9" x14ac:dyDescent="0.3">
      <c r="A170" s="2">
        <v>1.5384701587012549E-2</v>
      </c>
      <c r="B170" s="2">
        <v>3.6513520930187955E-2</v>
      </c>
      <c r="C170" s="2">
        <v>0</v>
      </c>
      <c r="D170" s="2">
        <v>2.2550679761008465E-2</v>
      </c>
      <c r="F170" s="2">
        <f t="shared" si="9"/>
        <v>1.4517433778935773E-2</v>
      </c>
      <c r="G170" s="2">
        <f t="shared" si="10"/>
        <v>3.4519856043022552E-2</v>
      </c>
      <c r="H170" s="2">
        <f t="shared" si="11"/>
        <v>-1.3117114495314294E-3</v>
      </c>
      <c r="I170" s="2">
        <f t="shared" si="12"/>
        <v>1.9365778607053748E-2</v>
      </c>
    </row>
    <row r="171" spans="1:9" x14ac:dyDescent="0.3">
      <c r="A171" s="2">
        <v>-7.510329454306245E-3</v>
      </c>
      <c r="B171" s="2">
        <v>-1.5909113636363645E-2</v>
      </c>
      <c r="C171" s="2">
        <v>8.3333333333333329E-2</v>
      </c>
      <c r="D171" s="2">
        <v>-1.2496865276711934E-2</v>
      </c>
      <c r="F171" s="2">
        <f t="shared" si="9"/>
        <v>-8.3775972623830203E-3</v>
      </c>
      <c r="G171" s="2">
        <f t="shared" si="10"/>
        <v>-1.7902778523529048E-2</v>
      </c>
      <c r="H171" s="2">
        <f t="shared" si="11"/>
        <v>8.2021621883801896E-2</v>
      </c>
      <c r="I171" s="2">
        <f t="shared" si="12"/>
        <v>-1.5681766430666651E-2</v>
      </c>
    </row>
    <row r="172" spans="1:9" x14ac:dyDescent="0.3">
      <c r="A172" s="2">
        <v>2.3031577985598139E-2</v>
      </c>
      <c r="B172" s="2">
        <v>9.9884551960382276E-2</v>
      </c>
      <c r="C172" s="2">
        <v>-3.8461538461538464E-2</v>
      </c>
      <c r="D172" s="2">
        <v>3.2258109256348214E-2</v>
      </c>
      <c r="F172" s="2">
        <f t="shared" si="9"/>
        <v>2.2164310177521365E-2</v>
      </c>
      <c r="G172" s="2">
        <f t="shared" si="10"/>
        <v>9.7890887073216873E-2</v>
      </c>
      <c r="H172" s="2">
        <f t="shared" si="11"/>
        <v>-3.977324991106989E-2</v>
      </c>
      <c r="I172" s="2">
        <f t="shared" si="12"/>
        <v>2.9073208102393496E-2</v>
      </c>
    </row>
    <row r="173" spans="1:9" x14ac:dyDescent="0.3">
      <c r="A173" s="2">
        <v>-2.2624802994262709E-4</v>
      </c>
      <c r="B173" s="2">
        <v>-2.5721753280839855E-2</v>
      </c>
      <c r="C173" s="2">
        <v>-2.4000000000000056E-2</v>
      </c>
      <c r="D173" s="2">
        <v>5.2884230488150306E-3</v>
      </c>
      <c r="F173" s="2">
        <f t="shared" si="9"/>
        <v>-1.0935158380194017E-3</v>
      </c>
      <c r="G173" s="2">
        <f t="shared" si="10"/>
        <v>-2.7715418168005258E-2</v>
      </c>
      <c r="H173" s="2">
        <f t="shared" si="11"/>
        <v>-2.5311711449531486E-2</v>
      </c>
      <c r="I173" s="2">
        <f t="shared" si="12"/>
        <v>2.1035218948603144E-3</v>
      </c>
    </row>
    <row r="174" spans="1:9" x14ac:dyDescent="0.3">
      <c r="A174" s="2">
        <v>-2.5522096146148054E-3</v>
      </c>
      <c r="B174" s="2">
        <v>-4.8491916535822136E-3</v>
      </c>
      <c r="C174" s="2">
        <v>8.1967213114755265E-3</v>
      </c>
      <c r="D174" s="2">
        <v>2.1520746332005875E-2</v>
      </c>
      <c r="F174" s="2">
        <f t="shared" si="9"/>
        <v>-3.4194774226915803E-3</v>
      </c>
      <c r="G174" s="2">
        <f t="shared" si="10"/>
        <v>-6.8428565407476164E-3</v>
      </c>
      <c r="H174" s="2">
        <f t="shared" si="11"/>
        <v>6.8850098619440969E-3</v>
      </c>
      <c r="I174" s="2">
        <f t="shared" si="12"/>
        <v>1.8335845178051157E-2</v>
      </c>
    </row>
    <row r="175" spans="1:9" x14ac:dyDescent="0.3">
      <c r="A175" s="2">
        <v>-9.2634890778217922E-3</v>
      </c>
      <c r="B175" s="2">
        <v>-2.9778019053124397E-2</v>
      </c>
      <c r="C175" s="2">
        <v>-8.1300813008131235E-3</v>
      </c>
      <c r="D175" s="2">
        <v>3.5113354713225227E-3</v>
      </c>
      <c r="F175" s="2">
        <f t="shared" si="9"/>
        <v>-1.0130756885898567E-2</v>
      </c>
      <c r="G175" s="2">
        <f t="shared" si="10"/>
        <v>-3.1771683940289799E-2</v>
      </c>
      <c r="H175" s="2">
        <f t="shared" si="11"/>
        <v>-9.4417927503445531E-3</v>
      </c>
      <c r="I175" s="2">
        <f t="shared" si="12"/>
        <v>3.2643431736780653E-4</v>
      </c>
    </row>
    <row r="176" spans="1:9" x14ac:dyDescent="0.3">
      <c r="A176" s="2">
        <v>-3.6287471945192604E-3</v>
      </c>
      <c r="B176" s="2">
        <v>3.2924163681342988E-2</v>
      </c>
      <c r="C176" s="2">
        <v>-1.6393442622950762E-2</v>
      </c>
      <c r="D176" s="2">
        <v>1.0496789686325243E-2</v>
      </c>
      <c r="F176" s="2">
        <f t="shared" si="9"/>
        <v>-4.4960150025960353E-3</v>
      </c>
      <c r="G176" s="2">
        <f t="shared" si="10"/>
        <v>3.0930498794177586E-2</v>
      </c>
      <c r="H176" s="2">
        <f t="shared" si="11"/>
        <v>-1.7705154072482191E-2</v>
      </c>
      <c r="I176" s="2">
        <f t="shared" si="12"/>
        <v>7.3118885323705269E-3</v>
      </c>
    </row>
    <row r="177" spans="1:9" x14ac:dyDescent="0.3">
      <c r="A177" s="2">
        <v>9.2199133893772368E-3</v>
      </c>
      <c r="B177" s="2">
        <v>6.482971156683775E-3</v>
      </c>
      <c r="C177" s="2">
        <v>0</v>
      </c>
      <c r="D177" s="2">
        <v>1.5697119486539689E-2</v>
      </c>
      <c r="F177" s="2">
        <f t="shared" si="9"/>
        <v>8.3526455813004614E-3</v>
      </c>
      <c r="G177" s="2">
        <f t="shared" si="10"/>
        <v>4.4893062695183731E-3</v>
      </c>
      <c r="H177" s="2">
        <f t="shared" si="11"/>
        <v>-1.3117114495314294E-3</v>
      </c>
      <c r="I177" s="2">
        <f t="shared" si="12"/>
        <v>1.2512218332584974E-2</v>
      </c>
    </row>
    <row r="178" spans="1:9" x14ac:dyDescent="0.3">
      <c r="A178" s="2">
        <v>2.8025347943084748E-2</v>
      </c>
      <c r="B178" s="2">
        <v>-1.5566344271254062E-2</v>
      </c>
      <c r="C178" s="2">
        <v>-0.25</v>
      </c>
      <c r="D178" s="2">
        <v>3.8181791574780209E-2</v>
      </c>
      <c r="F178" s="2">
        <f t="shared" si="9"/>
        <v>2.7158080135007975E-2</v>
      </c>
      <c r="G178" s="2">
        <f t="shared" si="10"/>
        <v>-1.7560009158419463E-2</v>
      </c>
      <c r="H178" s="2">
        <f t="shared" si="11"/>
        <v>-0.25131171144953141</v>
      </c>
      <c r="I178" s="2">
        <f t="shared" si="12"/>
        <v>3.4996890420825495E-2</v>
      </c>
    </row>
    <row r="179" spans="1:9" x14ac:dyDescent="0.3">
      <c r="A179" s="2">
        <v>-3.0771738418138902E-2</v>
      </c>
      <c r="B179" s="2">
        <v>-2.3445954965516439E-2</v>
      </c>
      <c r="C179" s="2">
        <v>7.7777777777777696E-2</v>
      </c>
      <c r="D179" s="2">
        <v>-8.0998171180316318E-3</v>
      </c>
      <c r="F179" s="2">
        <f t="shared" si="9"/>
        <v>-3.1639006226215675E-2</v>
      </c>
      <c r="G179" s="2">
        <f t="shared" si="10"/>
        <v>-2.5439619852681842E-2</v>
      </c>
      <c r="H179" s="2">
        <f t="shared" si="11"/>
        <v>7.6466066328246263E-2</v>
      </c>
      <c r="I179" s="2">
        <f t="shared" si="12"/>
        <v>-1.1284718271986348E-2</v>
      </c>
    </row>
    <row r="180" spans="1:9" x14ac:dyDescent="0.3">
      <c r="A180" s="2">
        <v>1.0116320489823266E-3</v>
      </c>
      <c r="B180" s="2">
        <v>8.3752090996579865E-3</v>
      </c>
      <c r="C180" s="2">
        <v>0.22680412371134034</v>
      </c>
      <c r="D180" s="2">
        <v>-1.0152373648307126E-2</v>
      </c>
      <c r="F180" s="2">
        <f t="shared" si="9"/>
        <v>1.4436424090555192E-4</v>
      </c>
      <c r="G180" s="2">
        <f t="shared" si="10"/>
        <v>6.3815442124925837E-3</v>
      </c>
      <c r="H180" s="2">
        <f t="shared" si="11"/>
        <v>0.22549241226180891</v>
      </c>
      <c r="I180" s="2">
        <f t="shared" si="12"/>
        <v>-1.3337274802261842E-2</v>
      </c>
    </row>
    <row r="181" spans="1:9" x14ac:dyDescent="0.3">
      <c r="A181" s="2">
        <v>-3.5864877092793476E-4</v>
      </c>
      <c r="B181" s="2">
        <v>-8.1395412578225579E-2</v>
      </c>
      <c r="C181" s="2">
        <v>-5.8823529411764795E-2</v>
      </c>
      <c r="D181" s="2">
        <v>7.3579445386039496E-3</v>
      </c>
      <c r="F181" s="2">
        <f t="shared" si="9"/>
        <v>-1.2259165790047095E-3</v>
      </c>
      <c r="G181" s="2">
        <f t="shared" si="10"/>
        <v>-8.3389077465390982E-2</v>
      </c>
      <c r="H181" s="2">
        <f t="shared" si="11"/>
        <v>-6.0135240861296221E-2</v>
      </c>
      <c r="I181" s="2">
        <f t="shared" si="12"/>
        <v>4.1730433846492339E-3</v>
      </c>
    </row>
    <row r="182" spans="1:9" x14ac:dyDescent="0.3">
      <c r="A182" s="2">
        <v>-4.2390908778106914E-3</v>
      </c>
      <c r="B182" s="2">
        <v>1.8083183294147678E-2</v>
      </c>
      <c r="C182" s="2">
        <v>5.35714285714287E-2</v>
      </c>
      <c r="D182" s="2">
        <v>1.6378980018746936E-2</v>
      </c>
      <c r="F182" s="2">
        <f t="shared" si="9"/>
        <v>-5.1063586858874658E-3</v>
      </c>
      <c r="G182" s="2">
        <f t="shared" si="10"/>
        <v>1.6089518406982275E-2</v>
      </c>
      <c r="H182" s="2">
        <f t="shared" si="11"/>
        <v>5.2259717121897274E-2</v>
      </c>
      <c r="I182" s="2">
        <f t="shared" si="12"/>
        <v>1.319407886479222E-2</v>
      </c>
    </row>
    <row r="183" spans="1:9" x14ac:dyDescent="0.3">
      <c r="A183" s="2">
        <v>-3.4711531019394671E-3</v>
      </c>
      <c r="B183" s="2">
        <v>6.5127651810337403E-3</v>
      </c>
      <c r="C183" s="2">
        <v>2.542372881355923E-2</v>
      </c>
      <c r="D183" s="2">
        <v>6.5320730892272794E-4</v>
      </c>
      <c r="F183" s="2">
        <f t="shared" si="9"/>
        <v>-4.338420910016242E-3</v>
      </c>
      <c r="G183" s="2">
        <f t="shared" si="10"/>
        <v>4.5191002938683375E-3</v>
      </c>
      <c r="H183" s="2">
        <f t="shared" si="11"/>
        <v>2.41120173640278E-2</v>
      </c>
      <c r="I183" s="2">
        <f t="shared" si="12"/>
        <v>-2.5316938450319882E-3</v>
      </c>
    </row>
    <row r="184" spans="1:9" x14ac:dyDescent="0.3">
      <c r="A184" s="2">
        <v>-9.8584372936700547E-3</v>
      </c>
      <c r="B184" s="2">
        <v>-1.1176435294117602E-2</v>
      </c>
      <c r="C184" s="2">
        <v>-4.1322314049586778E-2</v>
      </c>
      <c r="D184" s="2">
        <v>3.4821510239067765E-3</v>
      </c>
      <c r="F184" s="2">
        <f t="shared" si="9"/>
        <v>-1.072570510174683E-2</v>
      </c>
      <c r="G184" s="2">
        <f t="shared" si="10"/>
        <v>-1.3170100181283005E-2</v>
      </c>
      <c r="H184" s="2">
        <f t="shared" si="11"/>
        <v>-4.2634025499118204E-2</v>
      </c>
      <c r="I184" s="2">
        <f t="shared" si="12"/>
        <v>2.9724986995206034E-4</v>
      </c>
    </row>
    <row r="185" spans="1:9" x14ac:dyDescent="0.3">
      <c r="A185" s="2">
        <v>-2.3099124140805442E-2</v>
      </c>
      <c r="B185" s="2">
        <v>1.2492504015734485E-2</v>
      </c>
      <c r="C185" s="2">
        <v>-7.7586206896551754E-2</v>
      </c>
      <c r="D185" s="2">
        <v>-2.8194163503751338E-3</v>
      </c>
      <c r="F185" s="2">
        <f t="shared" si="9"/>
        <v>-2.3966391948882216E-2</v>
      </c>
      <c r="G185" s="2">
        <f t="shared" si="10"/>
        <v>1.0498839128569082E-2</v>
      </c>
      <c r="H185" s="2">
        <f t="shared" si="11"/>
        <v>-7.8897918346083187E-2</v>
      </c>
      <c r="I185" s="2">
        <f t="shared" si="12"/>
        <v>-6.0043175043298499E-3</v>
      </c>
    </row>
    <row r="186" spans="1:9" x14ac:dyDescent="0.3">
      <c r="A186" s="2">
        <v>5.5037613260534995E-3</v>
      </c>
      <c r="B186" s="2">
        <v>-1.9976451703324349E-2</v>
      </c>
      <c r="C186" s="2">
        <v>-1.8691588785046665E-2</v>
      </c>
      <c r="D186" s="2">
        <v>1.0439360379401023E-2</v>
      </c>
      <c r="F186" s="2">
        <f t="shared" si="9"/>
        <v>4.6364935179767251E-3</v>
      </c>
      <c r="G186" s="2">
        <f t="shared" si="10"/>
        <v>-2.1970116590489752E-2</v>
      </c>
      <c r="H186" s="2">
        <f t="shared" si="11"/>
        <v>-2.0003300234578095E-2</v>
      </c>
      <c r="I186" s="2">
        <f t="shared" si="12"/>
        <v>7.254459225446307E-3</v>
      </c>
    </row>
    <row r="187" spans="1:9" x14ac:dyDescent="0.3">
      <c r="A187" s="2">
        <v>-2.4394462724703112E-2</v>
      </c>
      <c r="B187" s="2">
        <v>-2.6378956201943551E-2</v>
      </c>
      <c r="C187" s="2">
        <v>-9.52380952380949E-3</v>
      </c>
      <c r="D187" s="2">
        <v>-3.4439222179896201E-3</v>
      </c>
      <c r="F187" s="2">
        <f t="shared" si="9"/>
        <v>-2.5261730532779886E-2</v>
      </c>
      <c r="G187" s="2">
        <f t="shared" si="10"/>
        <v>-2.8372621089108954E-2</v>
      </c>
      <c r="H187" s="2">
        <f t="shared" si="11"/>
        <v>-1.083552097334092E-2</v>
      </c>
      <c r="I187" s="2">
        <f t="shared" si="12"/>
        <v>-6.6288233719443363E-3</v>
      </c>
    </row>
    <row r="188" spans="1:9" x14ac:dyDescent="0.3">
      <c r="A188" s="2">
        <v>-2.2233750672816563E-2</v>
      </c>
      <c r="B188" s="2">
        <v>6.1580051536213481E-4</v>
      </c>
      <c r="C188" s="2">
        <v>1.9230769230769162E-2</v>
      </c>
      <c r="D188" s="2">
        <v>-8.8552605922515779E-3</v>
      </c>
      <c r="F188" s="2">
        <f t="shared" si="9"/>
        <v>-2.3101018480893337E-2</v>
      </c>
      <c r="G188" s="2">
        <f t="shared" si="10"/>
        <v>-1.3778643718032676E-3</v>
      </c>
      <c r="H188" s="2">
        <f t="shared" si="11"/>
        <v>1.7919057781237733E-2</v>
      </c>
      <c r="I188" s="2">
        <f t="shared" si="12"/>
        <v>-1.2040161746206294E-2</v>
      </c>
    </row>
    <row r="189" spans="1:9" x14ac:dyDescent="0.3">
      <c r="A189" s="2">
        <v>-1.8524395625365207E-2</v>
      </c>
      <c r="B189" s="2">
        <v>-7.7538498461538513E-2</v>
      </c>
      <c r="C189" s="2">
        <v>9.4339622641509101E-3</v>
      </c>
      <c r="D189" s="2">
        <v>-3.7263026530461513E-2</v>
      </c>
      <c r="F189" s="2">
        <f t="shared" si="9"/>
        <v>-1.939166343344198E-2</v>
      </c>
      <c r="G189" s="2">
        <f t="shared" si="10"/>
        <v>-7.9532163348703916E-2</v>
      </c>
      <c r="H189" s="2">
        <f t="shared" si="11"/>
        <v>8.1222508146194805E-3</v>
      </c>
      <c r="I189" s="2">
        <f t="shared" si="12"/>
        <v>-4.0447927684416227E-2</v>
      </c>
    </row>
    <row r="190" spans="1:9" x14ac:dyDescent="0.3">
      <c r="A190" s="2">
        <v>2.9519972168588263E-2</v>
      </c>
      <c r="B190" s="2">
        <v>2.401605166174995E-2</v>
      </c>
      <c r="C190" s="2">
        <v>-1.8691588785046665E-2</v>
      </c>
      <c r="D190" s="2">
        <v>2.0597585360528831E-2</v>
      </c>
      <c r="F190" s="2">
        <f t="shared" si="9"/>
        <v>2.865270436051149E-2</v>
      </c>
      <c r="G190" s="2">
        <f t="shared" si="10"/>
        <v>2.2022386774584547E-2</v>
      </c>
      <c r="H190" s="2">
        <f t="shared" si="11"/>
        <v>-2.0003300234578095E-2</v>
      </c>
      <c r="I190" s="2">
        <f t="shared" si="12"/>
        <v>1.7412684206574113E-2</v>
      </c>
    </row>
    <row r="191" spans="1:9" x14ac:dyDescent="0.3">
      <c r="A191" s="2">
        <v>1.5493516706515449E-2</v>
      </c>
      <c r="B191" s="2">
        <v>6.5146579804560263E-3</v>
      </c>
      <c r="C191" s="2">
        <v>0</v>
      </c>
      <c r="D191" s="2">
        <v>4.7904207293092055E-2</v>
      </c>
      <c r="F191" s="2">
        <f t="shared" si="9"/>
        <v>1.4626248898438674E-2</v>
      </c>
      <c r="G191" s="2">
        <f t="shared" si="10"/>
        <v>4.5209930932906244E-3</v>
      </c>
      <c r="H191" s="2">
        <f t="shared" si="11"/>
        <v>-1.3117114495314294E-3</v>
      </c>
      <c r="I191" s="2">
        <f t="shared" si="12"/>
        <v>4.4719306139137341E-2</v>
      </c>
    </row>
    <row r="192" spans="1:9" x14ac:dyDescent="0.3">
      <c r="A192" s="2">
        <v>6.4205063523880921E-3</v>
      </c>
      <c r="B192" s="2">
        <v>2.5242679611650436E-2</v>
      </c>
      <c r="C192" s="2">
        <v>-1.904761904761898E-2</v>
      </c>
      <c r="D192" s="2">
        <v>1.058189783058606E-3</v>
      </c>
      <c r="F192" s="2">
        <f t="shared" si="9"/>
        <v>5.5532385443113176E-3</v>
      </c>
      <c r="G192" s="2">
        <f t="shared" si="10"/>
        <v>2.3249014724485033E-2</v>
      </c>
      <c r="H192" s="2">
        <f t="shared" si="11"/>
        <v>-2.035933049715041E-2</v>
      </c>
      <c r="I192" s="2">
        <f t="shared" si="12"/>
        <v>-2.1267113708961101E-3</v>
      </c>
    </row>
    <row r="193" spans="1:9" x14ac:dyDescent="0.3">
      <c r="A193" s="2">
        <v>-1.6565974070459778E-2</v>
      </c>
      <c r="B193" s="2">
        <v>-1.2626136841898724E-3</v>
      </c>
      <c r="C193" s="2">
        <v>1.9417475728155269E-2</v>
      </c>
      <c r="D193" s="2">
        <v>1.2684956798099622E-2</v>
      </c>
      <c r="F193" s="2">
        <f t="shared" si="9"/>
        <v>-1.7433241878536551E-2</v>
      </c>
      <c r="G193" s="2">
        <f t="shared" si="10"/>
        <v>-3.2562785713552748E-3</v>
      </c>
      <c r="H193" s="2">
        <f t="shared" si="11"/>
        <v>1.8105764278623839E-2</v>
      </c>
      <c r="I193" s="2">
        <f t="shared" si="12"/>
        <v>9.5000556441449061E-3</v>
      </c>
    </row>
    <row r="194" spans="1:9" x14ac:dyDescent="0.3">
      <c r="A194" s="2">
        <v>1.3601473034155712E-3</v>
      </c>
      <c r="B194" s="2">
        <v>-2.4652288866050271E-2</v>
      </c>
      <c r="C194" s="2">
        <v>-3.8095238095238126E-2</v>
      </c>
      <c r="D194" s="2">
        <v>2.0876815817084303E-2</v>
      </c>
      <c r="F194" s="2">
        <f t="shared" si="9"/>
        <v>4.9287949533879656E-4</v>
      </c>
      <c r="G194" s="2">
        <f t="shared" si="10"/>
        <v>-2.6645953753215674E-2</v>
      </c>
      <c r="H194" s="2">
        <f t="shared" si="11"/>
        <v>-3.9406949544769553E-2</v>
      </c>
      <c r="I194" s="2">
        <f t="shared" si="12"/>
        <v>1.7691914663129586E-2</v>
      </c>
    </row>
    <row r="195" spans="1:9" x14ac:dyDescent="0.3">
      <c r="A195" s="2">
        <v>1.1946210895136793E-2</v>
      </c>
      <c r="B195" s="2">
        <v>-1.5554179765283796E-2</v>
      </c>
      <c r="C195" s="2">
        <v>-3.9603960396039639E-2</v>
      </c>
      <c r="D195" s="2">
        <v>3.2720826511817027E-3</v>
      </c>
      <c r="F195" s="2">
        <f t="shared" si="9"/>
        <v>1.1078943087060018E-2</v>
      </c>
      <c r="G195" s="2">
        <f t="shared" si="10"/>
        <v>-1.7547844652449199E-2</v>
      </c>
      <c r="H195" s="2">
        <f t="shared" si="11"/>
        <v>-4.0915671845571065E-2</v>
      </c>
      <c r="I195" s="2">
        <f t="shared" si="12"/>
        <v>8.7181497226986558E-5</v>
      </c>
    </row>
    <row r="196" spans="1:9" x14ac:dyDescent="0.3">
      <c r="A196" s="2">
        <v>1.2080478994125529E-2</v>
      </c>
      <c r="B196" s="2">
        <v>-3.225802629063957E-2</v>
      </c>
      <c r="C196" s="2">
        <v>-7.2164948453608185E-2</v>
      </c>
      <c r="D196" s="2">
        <v>1.7937090328562732E-2</v>
      </c>
      <c r="F196" s="2">
        <f t="shared" ref="F196:F259" si="13">A196-A$1236</f>
        <v>1.1213211186048753E-2</v>
      </c>
      <c r="G196" s="2">
        <f t="shared" si="10"/>
        <v>-3.4251691177804973E-2</v>
      </c>
      <c r="H196" s="2">
        <f t="shared" si="11"/>
        <v>-7.3476659903139618E-2</v>
      </c>
      <c r="I196" s="2">
        <f t="shared" si="12"/>
        <v>1.4752189174608016E-2</v>
      </c>
    </row>
    <row r="197" spans="1:9" x14ac:dyDescent="0.3">
      <c r="A197" s="2">
        <v>2.6184973716824956E-3</v>
      </c>
      <c r="B197" s="2">
        <v>-2.8571401360544209E-2</v>
      </c>
      <c r="C197" s="2">
        <v>0</v>
      </c>
      <c r="D197" s="2">
        <v>7.008505697918636E-3</v>
      </c>
      <c r="F197" s="2">
        <f t="shared" si="13"/>
        <v>1.7512295636057209E-3</v>
      </c>
      <c r="G197" s="2">
        <f t="shared" si="10"/>
        <v>-3.0565066247709612E-2</v>
      </c>
      <c r="H197" s="2">
        <f t="shared" si="11"/>
        <v>-1.3117114495314294E-3</v>
      </c>
      <c r="I197" s="2">
        <f t="shared" si="12"/>
        <v>3.8236045439639199E-3</v>
      </c>
    </row>
    <row r="198" spans="1:9" x14ac:dyDescent="0.3">
      <c r="A198" s="2">
        <v>9.1239465781380938E-3</v>
      </c>
      <c r="B198" s="2">
        <v>3.5014004621456451E-3</v>
      </c>
      <c r="C198" s="2">
        <v>-0.24444444444444446</v>
      </c>
      <c r="D198" s="2">
        <v>1.8691460013480179E-2</v>
      </c>
      <c r="F198" s="2">
        <f t="shared" si="13"/>
        <v>8.2566787700613185E-3</v>
      </c>
      <c r="G198" s="2">
        <f t="shared" si="10"/>
        <v>1.5077355749802427E-3</v>
      </c>
      <c r="H198" s="2">
        <f t="shared" si="11"/>
        <v>-0.2457561558939759</v>
      </c>
      <c r="I198" s="2">
        <f t="shared" si="12"/>
        <v>1.5506558859525463E-2</v>
      </c>
    </row>
    <row r="199" spans="1:9" x14ac:dyDescent="0.3">
      <c r="A199" s="2">
        <v>-6.2854349504947405E-3</v>
      </c>
      <c r="B199" s="2">
        <v>-4.396373917756486E-2</v>
      </c>
      <c r="C199" s="2">
        <v>0</v>
      </c>
      <c r="D199" s="2">
        <v>-1.4249380749279641E-2</v>
      </c>
      <c r="F199" s="2">
        <f t="shared" si="13"/>
        <v>-7.152702758571515E-3</v>
      </c>
      <c r="G199" s="2">
        <f t="shared" si="10"/>
        <v>-4.5957404064730263E-2</v>
      </c>
      <c r="H199" s="2">
        <f t="shared" si="11"/>
        <v>-1.3117114495314294E-3</v>
      </c>
      <c r="I199" s="2">
        <f t="shared" si="12"/>
        <v>-1.7434281903234358E-2</v>
      </c>
    </row>
    <row r="200" spans="1:9" x14ac:dyDescent="0.3">
      <c r="A200" s="2">
        <v>-7.3396742229887056E-3</v>
      </c>
      <c r="B200" s="2">
        <v>-1.5328510948905165E-2</v>
      </c>
      <c r="C200" s="2">
        <v>-0.11764705882352938</v>
      </c>
      <c r="D200" s="2">
        <v>-1.207924900220877E-2</v>
      </c>
      <c r="F200" s="2">
        <f t="shared" si="13"/>
        <v>-8.2069420310654801E-3</v>
      </c>
      <c r="G200" s="2">
        <f t="shared" si="10"/>
        <v>-1.7322175836070566E-2</v>
      </c>
      <c r="H200" s="2">
        <f t="shared" si="11"/>
        <v>-0.11895877027306082</v>
      </c>
      <c r="I200" s="2">
        <f t="shared" si="12"/>
        <v>-1.5264150156163486E-2</v>
      </c>
    </row>
    <row r="201" spans="1:9" x14ac:dyDescent="0.3">
      <c r="A201" s="2">
        <v>2.4805778389866671E-2</v>
      </c>
      <c r="B201" s="2">
        <v>0</v>
      </c>
      <c r="C201" s="2">
        <v>0.40000000000000008</v>
      </c>
      <c r="D201" s="2">
        <v>1.8240219984119923E-2</v>
      </c>
      <c r="F201" s="2">
        <f t="shared" si="13"/>
        <v>2.3938510581789897E-2</v>
      </c>
      <c r="G201" s="2">
        <f t="shared" si="10"/>
        <v>-1.9936648871654024E-3</v>
      </c>
      <c r="H201" s="2">
        <f t="shared" si="11"/>
        <v>0.39868828855046867</v>
      </c>
      <c r="I201" s="2">
        <f t="shared" si="12"/>
        <v>1.5055318830165207E-2</v>
      </c>
    </row>
    <row r="202" spans="1:9" x14ac:dyDescent="0.3">
      <c r="A202" s="2">
        <v>-1.1869865364286211E-2</v>
      </c>
      <c r="B202" s="2">
        <v>-1.4825649288019516E-3</v>
      </c>
      <c r="C202" s="2">
        <v>4.7619047619047658E-2</v>
      </c>
      <c r="D202" s="2">
        <v>1.8307070760914881E-2</v>
      </c>
      <c r="F202" s="2">
        <f t="shared" si="13"/>
        <v>-1.2737133172362986E-2</v>
      </c>
      <c r="G202" s="2">
        <f t="shared" si="10"/>
        <v>-3.476229815967354E-3</v>
      </c>
      <c r="H202" s="2">
        <f t="shared" si="11"/>
        <v>4.6307336169516232E-2</v>
      </c>
      <c r="I202" s="2">
        <f t="shared" si="12"/>
        <v>1.5122169606960166E-2</v>
      </c>
    </row>
    <row r="203" spans="1:9" x14ac:dyDescent="0.3">
      <c r="A203" s="2">
        <v>-2.7591870963473122E-2</v>
      </c>
      <c r="B203" s="2">
        <v>-4.6770617572995374E-2</v>
      </c>
      <c r="C203" s="2">
        <v>-0.12500000000000006</v>
      </c>
      <c r="D203" s="2">
        <v>-4.4075015669992272E-2</v>
      </c>
      <c r="F203" s="2">
        <f t="shared" si="13"/>
        <v>-2.8459138771549895E-2</v>
      </c>
      <c r="G203" s="2">
        <f t="shared" si="10"/>
        <v>-4.8764282460160777E-2</v>
      </c>
      <c r="H203" s="2">
        <f t="shared" si="11"/>
        <v>-0.12631171144953149</v>
      </c>
      <c r="I203" s="2">
        <f t="shared" si="12"/>
        <v>-4.7259916823946986E-2</v>
      </c>
    </row>
    <row r="204" spans="1:9" x14ac:dyDescent="0.3">
      <c r="A204" s="2">
        <v>-1.9758367185430399E-2</v>
      </c>
      <c r="B204" s="2">
        <v>-5.6074753399131733E-2</v>
      </c>
      <c r="C204" s="2">
        <v>2.5974025974025997E-2</v>
      </c>
      <c r="D204" s="2">
        <v>-3.2355627727264414E-3</v>
      </c>
      <c r="F204" s="2">
        <f t="shared" si="13"/>
        <v>-2.0625634993507173E-2</v>
      </c>
      <c r="G204" s="2">
        <f t="shared" si="10"/>
        <v>-5.8068418286297135E-2</v>
      </c>
      <c r="H204" s="2">
        <f t="shared" si="11"/>
        <v>2.4662314524494567E-2</v>
      </c>
      <c r="I204" s="2">
        <f t="shared" si="12"/>
        <v>-6.4204639266811575E-3</v>
      </c>
    </row>
    <row r="205" spans="1:9" x14ac:dyDescent="0.3">
      <c r="A205" s="2">
        <v>-1.7226787129951852E-2</v>
      </c>
      <c r="B205" s="2">
        <v>-5.7755777483689028E-2</v>
      </c>
      <c r="C205" s="2">
        <v>1.2658227848101221E-2</v>
      </c>
      <c r="D205" s="2">
        <v>-1.4810341477589938E-2</v>
      </c>
      <c r="F205" s="2">
        <f t="shared" si="13"/>
        <v>-1.8094054938028625E-2</v>
      </c>
      <c r="G205" s="2">
        <f t="shared" si="10"/>
        <v>-5.974944237085443E-2</v>
      </c>
      <c r="H205" s="2">
        <f t="shared" si="11"/>
        <v>1.1346516398569791E-2</v>
      </c>
      <c r="I205" s="2">
        <f t="shared" si="12"/>
        <v>-1.7995242631544655E-2</v>
      </c>
    </row>
    <row r="206" spans="1:9" x14ac:dyDescent="0.3">
      <c r="A206" s="2">
        <v>-4.1306331904218821E-3</v>
      </c>
      <c r="B206" s="2">
        <v>-7.0052541858232634E-2</v>
      </c>
      <c r="C206" s="2">
        <v>-5.0000000000000044E-2</v>
      </c>
      <c r="D206" s="2">
        <v>-3.5626121001320614E-2</v>
      </c>
      <c r="F206" s="2">
        <f t="shared" si="13"/>
        <v>-4.9979009984986566E-3</v>
      </c>
      <c r="G206" s="2">
        <f t="shared" si="10"/>
        <v>-7.2046206745398036E-2</v>
      </c>
      <c r="H206" s="2">
        <f t="shared" si="11"/>
        <v>-5.1311711449531471E-2</v>
      </c>
      <c r="I206" s="2">
        <f t="shared" si="12"/>
        <v>-3.8811022155275328E-2</v>
      </c>
    </row>
    <row r="207" spans="1:9" x14ac:dyDescent="0.3">
      <c r="A207" s="2">
        <v>-4.1551130660797984E-2</v>
      </c>
      <c r="B207" s="2">
        <v>-0.12711864885569299</v>
      </c>
      <c r="C207" s="2">
        <v>1.3157894736842176E-2</v>
      </c>
      <c r="D207" s="2">
        <v>-6.6196830647106714E-2</v>
      </c>
      <c r="F207" s="2">
        <f t="shared" si="13"/>
        <v>-4.2418398468874761E-2</v>
      </c>
      <c r="G207" s="2">
        <f t="shared" si="10"/>
        <v>-0.12911231374285839</v>
      </c>
      <c r="H207" s="2">
        <f t="shared" si="11"/>
        <v>1.1846183287310746E-2</v>
      </c>
      <c r="I207" s="2">
        <f t="shared" si="12"/>
        <v>-6.9381731801061428E-2</v>
      </c>
    </row>
    <row r="208" spans="1:9" x14ac:dyDescent="0.3">
      <c r="A208" s="2">
        <v>-9.4080446199063493E-3</v>
      </c>
      <c r="B208" s="2">
        <v>9.9244944951238201E-2</v>
      </c>
      <c r="C208" s="2">
        <v>-0.10389610389610388</v>
      </c>
      <c r="D208" s="2">
        <v>-2.2854618756952324E-4</v>
      </c>
      <c r="F208" s="2">
        <f t="shared" si="13"/>
        <v>-1.0275312427983125E-2</v>
      </c>
      <c r="G208" s="2">
        <f t="shared" si="10"/>
        <v>9.7251280064072798E-2</v>
      </c>
      <c r="H208" s="2">
        <f t="shared" si="11"/>
        <v>-0.10520781534563531</v>
      </c>
      <c r="I208" s="2">
        <f t="shared" si="12"/>
        <v>-3.4134473415242395E-3</v>
      </c>
    </row>
    <row r="209" spans="1:9" x14ac:dyDescent="0.3">
      <c r="A209" s="2">
        <v>2.0286515006821711E-2</v>
      </c>
      <c r="B209" s="2">
        <v>4.2198173852832685E-2</v>
      </c>
      <c r="C209" s="2">
        <v>5.7971014492753541E-2</v>
      </c>
      <c r="D209" s="2">
        <v>3.2708046542991712E-2</v>
      </c>
      <c r="F209" s="2">
        <f t="shared" si="13"/>
        <v>1.9419247198744938E-2</v>
      </c>
      <c r="G209" s="2">
        <f t="shared" si="10"/>
        <v>4.0204508965667282E-2</v>
      </c>
      <c r="H209" s="2">
        <f t="shared" si="11"/>
        <v>5.6659303043222115E-2</v>
      </c>
      <c r="I209" s="2">
        <f t="shared" si="12"/>
        <v>2.9523145389036994E-2</v>
      </c>
    </row>
    <row r="210" spans="1:9" x14ac:dyDescent="0.3">
      <c r="A210" s="2">
        <v>-2.3457982571312955E-3</v>
      </c>
      <c r="B210" s="2">
        <v>-3.4839888317886557E-2</v>
      </c>
      <c r="C210" s="2">
        <v>-1.3698630136986254E-2</v>
      </c>
      <c r="D210" s="2">
        <v>-2.0597922520094045E-2</v>
      </c>
      <c r="F210" s="2">
        <f t="shared" si="13"/>
        <v>-3.2130660652080704E-3</v>
      </c>
      <c r="G210" s="2">
        <f t="shared" si="10"/>
        <v>-3.683355320505196E-2</v>
      </c>
      <c r="H210" s="2">
        <f t="shared" si="11"/>
        <v>-1.5010341586517683E-2</v>
      </c>
      <c r="I210" s="2">
        <f t="shared" si="12"/>
        <v>-2.3782823674048763E-2</v>
      </c>
    </row>
    <row r="211" spans="1:9" x14ac:dyDescent="0.3">
      <c r="A211" s="2">
        <v>-2.1310730518041148E-2</v>
      </c>
      <c r="B211" s="2">
        <v>-3.2195160975609767E-2</v>
      </c>
      <c r="C211" s="2">
        <v>0</v>
      </c>
      <c r="D211" s="2">
        <v>2.9397791081406215E-3</v>
      </c>
      <c r="F211" s="2">
        <f t="shared" si="13"/>
        <v>-2.2177998326117922E-2</v>
      </c>
      <c r="G211" s="2">
        <f t="shared" ref="G211:G274" si="14">B211-B$1236</f>
        <v>-3.418882586277517E-2</v>
      </c>
      <c r="H211" s="2">
        <f t="shared" ref="H211:H274" si="15">C211-C$1236</f>
        <v>-1.3117114495314294E-3</v>
      </c>
      <c r="I211" s="2">
        <f t="shared" ref="I211:I274" si="16">D211-D$1236</f>
        <v>-2.4512204581409467E-4</v>
      </c>
    </row>
    <row r="212" spans="1:9" x14ac:dyDescent="0.3">
      <c r="A212" s="2">
        <v>-3.062199206106973E-2</v>
      </c>
      <c r="B212" s="2">
        <v>-7.2580607765347069E-2</v>
      </c>
      <c r="C212" s="2">
        <v>-8.3333333333333412E-2</v>
      </c>
      <c r="D212" s="2">
        <v>-3.1567089462702327E-2</v>
      </c>
      <c r="F212" s="2">
        <f t="shared" si="13"/>
        <v>-3.1489259869146503E-2</v>
      </c>
      <c r="G212" s="2">
        <f t="shared" si="14"/>
        <v>-7.4574272652512472E-2</v>
      </c>
      <c r="H212" s="2">
        <f t="shared" si="15"/>
        <v>-8.4645044782864845E-2</v>
      </c>
      <c r="I212" s="2">
        <f t="shared" si="16"/>
        <v>-3.4751990616657041E-2</v>
      </c>
    </row>
    <row r="213" spans="1:9" x14ac:dyDescent="0.3">
      <c r="A213" s="2">
        <v>-0.12340672151285861</v>
      </c>
      <c r="B213" s="2">
        <v>-9.1304369565217397E-2</v>
      </c>
      <c r="C213" s="2">
        <v>0.21212121212121218</v>
      </c>
      <c r="D213" s="2">
        <v>-7.0081544580816557E-2</v>
      </c>
      <c r="F213" s="2">
        <f t="shared" si="13"/>
        <v>-0.12427398932093539</v>
      </c>
      <c r="G213" s="2">
        <f t="shared" si="14"/>
        <v>-9.32980344523828E-2</v>
      </c>
      <c r="H213" s="2">
        <f t="shared" si="15"/>
        <v>0.21080950067168075</v>
      </c>
      <c r="I213" s="2">
        <f t="shared" si="16"/>
        <v>-7.3266445734771271E-2</v>
      </c>
    </row>
    <row r="214" spans="1:9" x14ac:dyDescent="0.3">
      <c r="A214" s="2">
        <v>3.5363274002430979E-2</v>
      </c>
      <c r="B214" s="2">
        <v>9.9282346872783436E-2</v>
      </c>
      <c r="C214" s="2">
        <v>8.7499999999999911E-2</v>
      </c>
      <c r="D214" s="2">
        <v>-1.9779634895570618E-2</v>
      </c>
      <c r="F214" s="2">
        <f t="shared" si="13"/>
        <v>3.4496006194354202E-2</v>
      </c>
      <c r="G214" s="2">
        <f t="shared" si="14"/>
        <v>9.7288681985618033E-2</v>
      </c>
      <c r="H214" s="2">
        <f t="shared" si="15"/>
        <v>8.6188288550468478E-2</v>
      </c>
      <c r="I214" s="2">
        <f t="shared" si="16"/>
        <v>-2.2964536049525336E-2</v>
      </c>
    </row>
    <row r="215" spans="1:9" x14ac:dyDescent="0.3">
      <c r="A215" s="2">
        <v>-7.8496887974841431E-2</v>
      </c>
      <c r="B215" s="2">
        <v>-7.1817169274925582E-2</v>
      </c>
      <c r="C215" s="2">
        <v>-3.4482758620689537E-2</v>
      </c>
      <c r="D215" s="2">
        <v>-0.17164747883163528</v>
      </c>
      <c r="F215" s="2">
        <f t="shared" si="13"/>
        <v>-7.9364155782918208E-2</v>
      </c>
      <c r="G215" s="2">
        <f t="shared" si="14"/>
        <v>-7.3810834162090985E-2</v>
      </c>
      <c r="H215" s="2">
        <f t="shared" si="15"/>
        <v>-3.5794470070220963E-2</v>
      </c>
      <c r="I215" s="2">
        <f t="shared" si="16"/>
        <v>-0.17483237998559001</v>
      </c>
    </row>
    <row r="216" spans="1:9" x14ac:dyDescent="0.3">
      <c r="A216" s="2">
        <v>3.9793139494312353E-2</v>
      </c>
      <c r="B216" s="2">
        <v>5.0410243826014334E-2</v>
      </c>
      <c r="C216" s="2">
        <v>0.3333333333333332</v>
      </c>
      <c r="D216" s="2">
        <v>-8.2639479169006366E-2</v>
      </c>
      <c r="F216" s="2">
        <f t="shared" si="13"/>
        <v>3.8925871686235576E-2</v>
      </c>
      <c r="G216" s="2">
        <f t="shared" si="14"/>
        <v>4.8416578938848931E-2</v>
      </c>
      <c r="H216" s="2">
        <f t="shared" si="15"/>
        <v>0.3320216218838018</v>
      </c>
      <c r="I216" s="2">
        <f t="shared" si="16"/>
        <v>-8.582438032296108E-2</v>
      </c>
    </row>
    <row r="217" spans="1:9" x14ac:dyDescent="0.3">
      <c r="A217" s="2">
        <v>-8.1063977850598753E-2</v>
      </c>
      <c r="B217" s="2">
        <v>-7.4776742740552279E-2</v>
      </c>
      <c r="C217" s="2">
        <v>1.7857142857142953E-2</v>
      </c>
      <c r="D217" s="2">
        <v>-9.4453830096752775E-2</v>
      </c>
      <c r="F217" s="2">
        <f t="shared" si="13"/>
        <v>-8.1931245658675531E-2</v>
      </c>
      <c r="G217" s="2">
        <f t="shared" si="14"/>
        <v>-7.6770407627717682E-2</v>
      </c>
      <c r="H217" s="2">
        <f t="shared" si="15"/>
        <v>1.6545431407611524E-2</v>
      </c>
      <c r="I217" s="2">
        <f t="shared" si="16"/>
        <v>-9.7638731250707489E-2</v>
      </c>
    </row>
    <row r="218" spans="1:9" x14ac:dyDescent="0.3">
      <c r="A218" s="2">
        <v>-7.5809325854177389E-3</v>
      </c>
      <c r="B218" s="2">
        <v>-3.0156814712742709E-2</v>
      </c>
      <c r="C218" s="2">
        <v>-0.14912280701754393</v>
      </c>
      <c r="D218" s="2">
        <v>-9.6510889052337876E-3</v>
      </c>
      <c r="F218" s="2">
        <f t="shared" si="13"/>
        <v>-8.4482003934945142E-3</v>
      </c>
      <c r="G218" s="2">
        <f t="shared" si="14"/>
        <v>-3.2150479599908112E-2</v>
      </c>
      <c r="H218" s="2">
        <f t="shared" si="15"/>
        <v>-0.15043451846707537</v>
      </c>
      <c r="I218" s="2">
        <f t="shared" si="16"/>
        <v>-1.2835990059188503E-2</v>
      </c>
    </row>
    <row r="219" spans="1:9" x14ac:dyDescent="0.3">
      <c r="A219" s="2">
        <v>-3.9186583031453129E-2</v>
      </c>
      <c r="B219" s="2">
        <v>-6.8407958497314458E-2</v>
      </c>
      <c r="C219" s="2">
        <v>-0.35051546391752575</v>
      </c>
      <c r="D219" s="2">
        <v>-2.3988027325596264E-2</v>
      </c>
      <c r="F219" s="2">
        <f t="shared" si="13"/>
        <v>-4.0053850839529906E-2</v>
      </c>
      <c r="G219" s="2">
        <f t="shared" si="14"/>
        <v>-7.0401623384479861E-2</v>
      </c>
      <c r="H219" s="2">
        <f t="shared" si="15"/>
        <v>-0.35182717536705715</v>
      </c>
      <c r="I219" s="2">
        <f t="shared" si="16"/>
        <v>-2.7172928479550981E-2</v>
      </c>
    </row>
    <row r="220" spans="1:9" x14ac:dyDescent="0.3">
      <c r="A220" s="2">
        <v>-5.2452242509260623E-2</v>
      </c>
      <c r="B220" s="2">
        <v>-3.3377836224890892E-2</v>
      </c>
      <c r="C220" s="2">
        <v>4.7619047619047596E-2</v>
      </c>
      <c r="D220" s="2">
        <v>-9.9847142212140718E-3</v>
      </c>
      <c r="F220" s="2">
        <f t="shared" si="13"/>
        <v>-5.33195103173374E-2</v>
      </c>
      <c r="G220" s="2">
        <f t="shared" si="14"/>
        <v>-3.5371501112056294E-2</v>
      </c>
      <c r="H220" s="2">
        <f t="shared" si="15"/>
        <v>4.6307336169516169E-2</v>
      </c>
      <c r="I220" s="2">
        <f t="shared" si="16"/>
        <v>-1.3169615375168787E-2</v>
      </c>
    </row>
    <row r="221" spans="1:9" x14ac:dyDescent="0.3">
      <c r="A221" s="2">
        <v>0.10924055571623395</v>
      </c>
      <c r="B221" s="2">
        <v>3.8673949207901931E-2</v>
      </c>
      <c r="C221" s="2">
        <v>4.5454545454545567E-2</v>
      </c>
      <c r="D221" s="2">
        <v>6.8269916914526163E-2</v>
      </c>
      <c r="F221" s="2">
        <f t="shared" si="13"/>
        <v>0.10837328790815717</v>
      </c>
      <c r="G221" s="2">
        <f t="shared" si="14"/>
        <v>3.6680284320736528E-2</v>
      </c>
      <c r="H221" s="2">
        <f t="shared" si="15"/>
        <v>4.4142834005014141E-2</v>
      </c>
      <c r="I221" s="2">
        <f t="shared" si="16"/>
        <v>6.5085015760571449E-2</v>
      </c>
    </row>
    <row r="222" spans="1:9" x14ac:dyDescent="0.3">
      <c r="A222" s="2">
        <v>-0.13153887592045296</v>
      </c>
      <c r="B222" s="2">
        <v>-9.0425456937524282E-2</v>
      </c>
      <c r="C222" s="2">
        <v>-8.6956521739130502E-2</v>
      </c>
      <c r="D222" s="2">
        <v>-0.1155814476408695</v>
      </c>
      <c r="F222" s="2">
        <f t="shared" si="13"/>
        <v>-0.13240614372852974</v>
      </c>
      <c r="G222" s="2">
        <f t="shared" si="14"/>
        <v>-9.2419121824689685E-2</v>
      </c>
      <c r="H222" s="2">
        <f t="shared" si="15"/>
        <v>-8.8268233188661935E-2</v>
      </c>
      <c r="I222" s="2">
        <f t="shared" si="16"/>
        <v>-0.11876634879482421</v>
      </c>
    </row>
    <row r="223" spans="1:9" x14ac:dyDescent="0.3">
      <c r="A223" s="2">
        <v>6.7134131393618721E-2</v>
      </c>
      <c r="B223" s="2">
        <v>-5.9941489475395036E-2</v>
      </c>
      <c r="C223" s="2">
        <v>6.3492063492063544E-2</v>
      </c>
      <c r="D223" s="2">
        <v>7.8163899997707648E-2</v>
      </c>
      <c r="F223" s="2">
        <f t="shared" si="13"/>
        <v>6.6266863585541944E-2</v>
      </c>
      <c r="G223" s="2">
        <f t="shared" si="14"/>
        <v>-6.1935154362560439E-2</v>
      </c>
      <c r="H223" s="2">
        <f t="shared" si="15"/>
        <v>6.2180352042532118E-2</v>
      </c>
      <c r="I223" s="2">
        <f t="shared" si="16"/>
        <v>7.4978998843752934E-2</v>
      </c>
    </row>
    <row r="224" spans="1:9" x14ac:dyDescent="0.3">
      <c r="A224" s="2">
        <v>0.14718046038358731</v>
      </c>
      <c r="B224" s="2">
        <v>-1.71073706309567E-2</v>
      </c>
      <c r="C224" s="2">
        <v>0</v>
      </c>
      <c r="D224" s="2">
        <v>1.4959678292152901E-2</v>
      </c>
      <c r="F224" s="2">
        <f t="shared" si="13"/>
        <v>0.14631319257551054</v>
      </c>
      <c r="G224" s="2">
        <f t="shared" si="14"/>
        <v>-1.9101035518122103E-2</v>
      </c>
      <c r="H224" s="2">
        <f t="shared" si="15"/>
        <v>-1.3117114495314294E-3</v>
      </c>
      <c r="I224" s="2">
        <f t="shared" si="16"/>
        <v>1.1774777138198186E-2</v>
      </c>
    </row>
    <row r="225" spans="1:9" x14ac:dyDescent="0.3">
      <c r="A225" s="2">
        <v>-1.4830265376093318E-2</v>
      </c>
      <c r="B225" s="2">
        <v>1.8987373417721484E-2</v>
      </c>
      <c r="C225" s="2">
        <v>-2.9850746268656744E-2</v>
      </c>
      <c r="D225" s="2">
        <v>6.0090647387256911E-2</v>
      </c>
      <c r="F225" s="2">
        <f t="shared" si="13"/>
        <v>-1.5697533184170092E-2</v>
      </c>
      <c r="G225" s="2">
        <f t="shared" si="14"/>
        <v>1.6993708530556081E-2</v>
      </c>
      <c r="H225" s="2">
        <f t="shared" si="15"/>
        <v>-3.1162457718188173E-2</v>
      </c>
      <c r="I225" s="2">
        <f t="shared" si="16"/>
        <v>5.6905746233302197E-2</v>
      </c>
    </row>
    <row r="226" spans="1:9" x14ac:dyDescent="0.3">
      <c r="A226" s="2">
        <v>-5.6272021782856547E-4</v>
      </c>
      <c r="B226" s="2">
        <v>-6.2112109872294822E-3</v>
      </c>
      <c r="C226" s="2">
        <v>-1.538461538461533E-2</v>
      </c>
      <c r="D226" s="2">
        <v>-8.7344023708608443E-2</v>
      </c>
      <c r="F226" s="2">
        <f t="shared" si="13"/>
        <v>-1.42998802590534E-3</v>
      </c>
      <c r="G226" s="2">
        <f t="shared" si="14"/>
        <v>-8.204875874394885E-3</v>
      </c>
      <c r="H226" s="2">
        <f t="shared" si="15"/>
        <v>-1.669632683414676E-2</v>
      </c>
      <c r="I226" s="2">
        <f t="shared" si="16"/>
        <v>-9.0528924862563157E-2</v>
      </c>
    </row>
    <row r="227" spans="1:9" x14ac:dyDescent="0.3">
      <c r="A227" s="2">
        <v>-3.2986122571241408E-2</v>
      </c>
      <c r="B227" s="2">
        <v>-1.718746874999999E-2</v>
      </c>
      <c r="C227" s="2">
        <v>-1.5625000000000083E-2</v>
      </c>
      <c r="D227" s="2">
        <v>5.4687011554037752E-3</v>
      </c>
      <c r="F227" s="2">
        <f t="shared" si="13"/>
        <v>-3.3853390379318185E-2</v>
      </c>
      <c r="G227" s="2">
        <f t="shared" si="14"/>
        <v>-1.9181133637165393E-2</v>
      </c>
      <c r="H227" s="2">
        <f t="shared" si="15"/>
        <v>-1.6936711449531513E-2</v>
      </c>
      <c r="I227" s="2">
        <f t="shared" si="16"/>
        <v>2.2838000014490591E-3</v>
      </c>
    </row>
    <row r="228" spans="1:9" x14ac:dyDescent="0.3">
      <c r="A228" s="2">
        <v>8.0838512679616101E-2</v>
      </c>
      <c r="B228" s="2">
        <v>1.4308393821672637E-2</v>
      </c>
      <c r="C228" s="2">
        <v>-1.5873015873015817E-2</v>
      </c>
      <c r="D228" s="2">
        <v>6.9153208642902017E-2</v>
      </c>
      <c r="F228" s="2">
        <f t="shared" si="13"/>
        <v>7.9971244871539324E-2</v>
      </c>
      <c r="G228" s="2">
        <f t="shared" si="14"/>
        <v>1.2314728934507234E-2</v>
      </c>
      <c r="H228" s="2">
        <f t="shared" si="15"/>
        <v>-1.7184727322547246E-2</v>
      </c>
      <c r="I228" s="2">
        <f t="shared" si="16"/>
        <v>6.5968307488947303E-2</v>
      </c>
    </row>
    <row r="229" spans="1:9" x14ac:dyDescent="0.3">
      <c r="A229" s="2">
        <v>-2.9899038220213805E-2</v>
      </c>
      <c r="B229" s="2">
        <v>-1.2539184952978013E-2</v>
      </c>
      <c r="C229" s="2">
        <v>-1.6129032258064602E-2</v>
      </c>
      <c r="D229" s="2">
        <v>-2.6526290247109268E-2</v>
      </c>
      <c r="F229" s="2">
        <f t="shared" si="13"/>
        <v>-3.0766306028290578E-2</v>
      </c>
      <c r="G229" s="2">
        <f t="shared" si="14"/>
        <v>-1.4532849840143415E-2</v>
      </c>
      <c r="H229" s="2">
        <f t="shared" si="15"/>
        <v>-1.7440743707596032E-2</v>
      </c>
      <c r="I229" s="2">
        <f t="shared" si="16"/>
        <v>-2.9711191401063985E-2</v>
      </c>
    </row>
    <row r="230" spans="1:9" x14ac:dyDescent="0.3">
      <c r="A230" s="2">
        <v>-2.7766158571061353E-3</v>
      </c>
      <c r="B230" s="2">
        <v>4.7619047619047164E-3</v>
      </c>
      <c r="C230" s="2">
        <v>3.2786885245901669E-2</v>
      </c>
      <c r="D230" s="2">
        <v>-3.6580832763348288E-2</v>
      </c>
      <c r="F230" s="2">
        <f t="shared" si="13"/>
        <v>-3.6438836651829102E-3</v>
      </c>
      <c r="G230" s="2">
        <f t="shared" si="14"/>
        <v>2.768239874739314E-3</v>
      </c>
      <c r="H230" s="2">
        <f t="shared" si="15"/>
        <v>3.1475173796370243E-2</v>
      </c>
      <c r="I230" s="2">
        <f t="shared" si="16"/>
        <v>-3.9765733917303002E-2</v>
      </c>
    </row>
    <row r="231" spans="1:9" x14ac:dyDescent="0.3">
      <c r="A231" s="2">
        <v>0.11940240483412583</v>
      </c>
      <c r="B231" s="2">
        <v>4.8973175355450295E-2</v>
      </c>
      <c r="C231" s="2">
        <v>1.5873015873015959E-2</v>
      </c>
      <c r="D231" s="2">
        <v>7.0515393218133993E-2</v>
      </c>
      <c r="F231" s="2">
        <f t="shared" si="13"/>
        <v>0.11853513702604905</v>
      </c>
      <c r="G231" s="2">
        <f t="shared" si="14"/>
        <v>4.6979510468284892E-2</v>
      </c>
      <c r="H231" s="2">
        <f t="shared" si="15"/>
        <v>1.4561304423484529E-2</v>
      </c>
      <c r="I231" s="2">
        <f t="shared" si="16"/>
        <v>6.7330492064179279E-2</v>
      </c>
    </row>
    <row r="232" spans="1:9" x14ac:dyDescent="0.3">
      <c r="A232" s="2">
        <v>-1.156627600487993E-2</v>
      </c>
      <c r="B232" s="2">
        <v>6.0241263245745177E-3</v>
      </c>
      <c r="C232" s="2">
        <v>0</v>
      </c>
      <c r="D232" s="2">
        <v>-3.6197140209166313E-4</v>
      </c>
      <c r="F232" s="2">
        <f t="shared" si="13"/>
        <v>-1.2433543812956705E-2</v>
      </c>
      <c r="G232" s="2">
        <f t="shared" si="14"/>
        <v>4.0304614374091149E-3</v>
      </c>
      <c r="H232" s="2">
        <f t="shared" si="15"/>
        <v>-1.3117114495314294E-3</v>
      </c>
      <c r="I232" s="2">
        <f t="shared" si="16"/>
        <v>-3.5468725560463795E-3</v>
      </c>
    </row>
    <row r="233" spans="1:9" x14ac:dyDescent="0.3">
      <c r="A233" s="2">
        <v>2.3319287399369185E-2</v>
      </c>
      <c r="B233" s="2">
        <v>4.9401104826281121E-2</v>
      </c>
      <c r="C233" s="2">
        <v>3.1249999999999889E-2</v>
      </c>
      <c r="D233" s="2">
        <v>3.1498889922059507E-2</v>
      </c>
      <c r="F233" s="2">
        <f t="shared" si="13"/>
        <v>2.2452019591292411E-2</v>
      </c>
      <c r="G233" s="2">
        <f t="shared" si="14"/>
        <v>4.7407439939115718E-2</v>
      </c>
      <c r="H233" s="2">
        <f t="shared" si="15"/>
        <v>2.9938288550468459E-2</v>
      </c>
      <c r="I233" s="2">
        <f t="shared" si="16"/>
        <v>2.831398876810479E-2</v>
      </c>
    </row>
    <row r="234" spans="1:9" x14ac:dyDescent="0.3">
      <c r="A234" s="2">
        <v>-2.5247002533873963E-2</v>
      </c>
      <c r="B234" s="2">
        <v>4.9928674748321675E-2</v>
      </c>
      <c r="C234" s="2">
        <v>0.24242424242424238</v>
      </c>
      <c r="D234" s="2">
        <v>2.4921069378517468E-2</v>
      </c>
      <c r="F234" s="2">
        <f t="shared" si="13"/>
        <v>-2.6114270341950737E-2</v>
      </c>
      <c r="G234" s="2">
        <f t="shared" si="14"/>
        <v>4.7935009861156272E-2</v>
      </c>
      <c r="H234" s="2">
        <f t="shared" si="15"/>
        <v>0.24111253097471094</v>
      </c>
      <c r="I234" s="2">
        <f t="shared" si="16"/>
        <v>2.173616822456275E-2</v>
      </c>
    </row>
    <row r="235" spans="1:9" x14ac:dyDescent="0.3">
      <c r="A235" s="2">
        <v>-3.3048737931185589E-2</v>
      </c>
      <c r="B235" s="2">
        <v>4.8913017633505904E-2</v>
      </c>
      <c r="C235" s="2">
        <v>3.6585365853658625E-2</v>
      </c>
      <c r="D235" s="2">
        <v>-5.1369870296788054E-3</v>
      </c>
      <c r="F235" s="2">
        <f t="shared" si="13"/>
        <v>-3.3916005739262366E-2</v>
      </c>
      <c r="G235" s="2">
        <f t="shared" si="14"/>
        <v>4.6919352746340501E-2</v>
      </c>
      <c r="H235" s="2">
        <f t="shared" si="15"/>
        <v>3.5273654404127198E-2</v>
      </c>
      <c r="I235" s="2">
        <f t="shared" si="16"/>
        <v>-8.3218881836335211E-3</v>
      </c>
    </row>
    <row r="236" spans="1:9" x14ac:dyDescent="0.3">
      <c r="A236" s="2">
        <v>1.582803204040302E-2</v>
      </c>
      <c r="B236" s="2">
        <v>4.9222852291339513E-2</v>
      </c>
      <c r="C236" s="2">
        <v>0</v>
      </c>
      <c r="D236" s="2">
        <v>-1.3425193061601573E-2</v>
      </c>
      <c r="F236" s="2">
        <f t="shared" si="13"/>
        <v>1.4960764232326245E-2</v>
      </c>
      <c r="G236" s="2">
        <f t="shared" si="14"/>
        <v>4.722918740417411E-2</v>
      </c>
      <c r="H236" s="2">
        <f t="shared" si="15"/>
        <v>-1.3117114495314294E-3</v>
      </c>
      <c r="I236" s="2">
        <f t="shared" si="16"/>
        <v>-1.661009421555629E-2</v>
      </c>
    </row>
    <row r="237" spans="1:9" x14ac:dyDescent="0.3">
      <c r="A237" s="2">
        <v>4.7900349753154506E-2</v>
      </c>
      <c r="B237" s="2">
        <v>4.9382716049382713E-2</v>
      </c>
      <c r="C237" s="2">
        <v>-3.5294117647058906E-2</v>
      </c>
      <c r="D237" s="2">
        <v>4.1871049789610568E-3</v>
      </c>
      <c r="F237" s="2">
        <f t="shared" si="13"/>
        <v>4.7033081945077729E-2</v>
      </c>
      <c r="G237" s="2">
        <f t="shared" si="14"/>
        <v>4.7389051162217311E-2</v>
      </c>
      <c r="H237" s="2">
        <f t="shared" si="15"/>
        <v>-3.6605829096590332E-2</v>
      </c>
      <c r="I237" s="2">
        <f t="shared" si="16"/>
        <v>1.0022038250063407E-3</v>
      </c>
    </row>
    <row r="238" spans="1:9" x14ac:dyDescent="0.3">
      <c r="A238" s="2">
        <v>1.6176483105004795E-2</v>
      </c>
      <c r="B238" s="2">
        <v>4.941171764705881E-2</v>
      </c>
      <c r="C238" s="2">
        <v>-4.8780487804877988E-2</v>
      </c>
      <c r="D238" s="2">
        <v>1.9457894344243689E-2</v>
      </c>
      <c r="F238" s="2">
        <f t="shared" si="13"/>
        <v>1.530921529692802E-2</v>
      </c>
      <c r="G238" s="2">
        <f t="shared" si="14"/>
        <v>4.7418052759893407E-2</v>
      </c>
      <c r="H238" s="2">
        <f t="shared" si="15"/>
        <v>-5.0092199254409414E-2</v>
      </c>
      <c r="I238" s="2">
        <f t="shared" si="16"/>
        <v>1.6272993190288972E-2</v>
      </c>
    </row>
    <row r="239" spans="1:9" x14ac:dyDescent="0.3">
      <c r="A239" s="2">
        <v>-5.1856403988929378E-3</v>
      </c>
      <c r="B239" s="2">
        <v>-4.3721885368694383E-2</v>
      </c>
      <c r="C239" s="2">
        <v>-5.1282051282051218E-2</v>
      </c>
      <c r="D239" s="2">
        <v>-7.3278797850241079E-2</v>
      </c>
      <c r="F239" s="2">
        <f t="shared" si="13"/>
        <v>-6.0529082069697123E-3</v>
      </c>
      <c r="G239" s="2">
        <f t="shared" si="14"/>
        <v>-4.5715550255859785E-2</v>
      </c>
      <c r="H239" s="2">
        <f t="shared" si="15"/>
        <v>-5.2593762731582644E-2</v>
      </c>
      <c r="I239" s="2">
        <f t="shared" si="16"/>
        <v>-7.6463699004195793E-2</v>
      </c>
    </row>
    <row r="240" spans="1:9" x14ac:dyDescent="0.3">
      <c r="A240" s="2">
        <v>0.10203247584356129</v>
      </c>
      <c r="B240" s="2">
        <v>-4.9238051618379783E-2</v>
      </c>
      <c r="C240" s="2">
        <v>6.7567567567567557E-2</v>
      </c>
      <c r="D240" s="2">
        <v>1.213694982316481E-2</v>
      </c>
      <c r="F240" s="2">
        <f t="shared" si="13"/>
        <v>0.10116520803548451</v>
      </c>
      <c r="G240" s="2">
        <f t="shared" si="14"/>
        <v>-5.1231716505545186E-2</v>
      </c>
      <c r="H240" s="2">
        <f t="shared" si="15"/>
        <v>6.6255856118036124E-2</v>
      </c>
      <c r="I240" s="2">
        <f t="shared" si="16"/>
        <v>8.9520486692100942E-3</v>
      </c>
    </row>
    <row r="241" spans="1:9" x14ac:dyDescent="0.3">
      <c r="A241" s="2">
        <v>5.3534878166637337E-3</v>
      </c>
      <c r="B241" s="2">
        <v>-4.9321826123842817E-2</v>
      </c>
      <c r="C241" s="2">
        <v>0.10126582278480999</v>
      </c>
      <c r="D241" s="2">
        <v>2.1075490217515792E-2</v>
      </c>
      <c r="F241" s="2">
        <f t="shared" si="13"/>
        <v>4.4862200085869592E-3</v>
      </c>
      <c r="G241" s="2">
        <f t="shared" si="14"/>
        <v>-5.131549101100822E-2</v>
      </c>
      <c r="H241" s="2">
        <f t="shared" si="15"/>
        <v>9.9954111335278553E-2</v>
      </c>
      <c r="I241" s="2">
        <f t="shared" si="16"/>
        <v>1.7890589063561075E-2</v>
      </c>
    </row>
    <row r="242" spans="1:9" x14ac:dyDescent="0.3">
      <c r="A242" s="2">
        <v>3.3627670913829309E-2</v>
      </c>
      <c r="B242" s="2">
        <v>-4.928656418382784E-2</v>
      </c>
      <c r="C242" s="2">
        <v>-8.0459770114942458E-2</v>
      </c>
      <c r="D242" s="2">
        <v>-4.1637094830919263E-2</v>
      </c>
      <c r="F242" s="2">
        <f t="shared" si="13"/>
        <v>3.2760403105752532E-2</v>
      </c>
      <c r="G242" s="2">
        <f t="shared" si="14"/>
        <v>-5.1280229070993243E-2</v>
      </c>
      <c r="H242" s="2">
        <f t="shared" si="15"/>
        <v>-8.1771481564473891E-2</v>
      </c>
      <c r="I242" s="2">
        <f t="shared" si="16"/>
        <v>-4.4821995984873977E-2</v>
      </c>
    </row>
    <row r="243" spans="1:9" x14ac:dyDescent="0.3">
      <c r="A243" s="2">
        <v>8.9977917351039462E-3</v>
      </c>
      <c r="B243" s="2">
        <v>4.6384608655682988E-2</v>
      </c>
      <c r="C243" s="2">
        <v>2.4999999999999911E-2</v>
      </c>
      <c r="D243" s="2">
        <v>-3.711496874079096E-4</v>
      </c>
      <c r="F243" s="2">
        <f t="shared" si="13"/>
        <v>8.1305239270271709E-3</v>
      </c>
      <c r="G243" s="2">
        <f t="shared" si="14"/>
        <v>4.4390943768517585E-2</v>
      </c>
      <c r="H243" s="2">
        <f t="shared" si="15"/>
        <v>2.3688288550468482E-2</v>
      </c>
      <c r="I243" s="2">
        <f t="shared" si="16"/>
        <v>-3.5560508413626257E-3</v>
      </c>
    </row>
    <row r="244" spans="1:9" x14ac:dyDescent="0.3">
      <c r="A244" s="2">
        <v>-1.1190865827176535E-3</v>
      </c>
      <c r="B244" s="2">
        <v>-3.9112648715131371E-3</v>
      </c>
      <c r="C244" s="2">
        <v>-2.4390243902438939E-2</v>
      </c>
      <c r="D244" s="2">
        <v>3.4918220797429039E-2</v>
      </c>
      <c r="F244" s="2">
        <f t="shared" si="13"/>
        <v>-1.9863543907944281E-3</v>
      </c>
      <c r="G244" s="2">
        <f t="shared" si="14"/>
        <v>-5.9049297586785399E-3</v>
      </c>
      <c r="H244" s="2">
        <f t="shared" si="15"/>
        <v>-2.5701955351970368E-2</v>
      </c>
      <c r="I244" s="2">
        <f t="shared" si="16"/>
        <v>3.1733319643474325E-2</v>
      </c>
    </row>
    <row r="245" spans="1:9" x14ac:dyDescent="0.3">
      <c r="A245" s="2">
        <v>-8.4030303235406477E-4</v>
      </c>
      <c r="B245" s="2">
        <v>-6.5445024464789933E-3</v>
      </c>
      <c r="C245" s="2">
        <v>5.0000000000000044E-2</v>
      </c>
      <c r="D245" s="2">
        <v>1.4357095728724286E-3</v>
      </c>
      <c r="F245" s="2">
        <f t="shared" si="13"/>
        <v>-1.7075708404308393E-3</v>
      </c>
      <c r="G245" s="2">
        <f t="shared" si="14"/>
        <v>-8.5381673336443961E-3</v>
      </c>
      <c r="H245" s="2">
        <f t="shared" si="15"/>
        <v>4.8688288550468618E-2</v>
      </c>
      <c r="I245" s="2">
        <f t="shared" si="16"/>
        <v>-1.7491915810822875E-3</v>
      </c>
    </row>
    <row r="246" spans="1:9" x14ac:dyDescent="0.3">
      <c r="A246" s="2">
        <v>2.7365988648212537E-2</v>
      </c>
      <c r="B246" s="2">
        <v>-1.3175230219361522E-2</v>
      </c>
      <c r="C246" s="2">
        <v>0</v>
      </c>
      <c r="D246" s="2">
        <v>1.3619977811242467E-2</v>
      </c>
      <c r="F246" s="2">
        <f t="shared" si="13"/>
        <v>2.6498720840135763E-2</v>
      </c>
      <c r="G246" s="2">
        <f t="shared" si="14"/>
        <v>-1.5168895106526924E-2</v>
      </c>
      <c r="H246" s="2">
        <f t="shared" si="15"/>
        <v>-1.3117114495314294E-3</v>
      </c>
      <c r="I246" s="2">
        <f t="shared" si="16"/>
        <v>1.0435076657287752E-2</v>
      </c>
    </row>
    <row r="247" spans="1:9" x14ac:dyDescent="0.3">
      <c r="A247" s="2">
        <v>-2.1009515646080442E-2</v>
      </c>
      <c r="B247" s="2">
        <v>-3.204274947816424E-2</v>
      </c>
      <c r="C247" s="2">
        <v>-1.1904761904761862E-2</v>
      </c>
      <c r="D247" s="2">
        <v>-6.9660296073940267E-2</v>
      </c>
      <c r="F247" s="2">
        <f t="shared" si="13"/>
        <v>-2.1876783454157216E-2</v>
      </c>
      <c r="G247" s="2">
        <f t="shared" si="14"/>
        <v>-3.4036414365329642E-2</v>
      </c>
      <c r="H247" s="2">
        <f t="shared" si="15"/>
        <v>-1.3216473354293292E-2</v>
      </c>
      <c r="I247" s="2">
        <f t="shared" si="16"/>
        <v>-7.2845197227894981E-2</v>
      </c>
    </row>
    <row r="248" spans="1:9" x14ac:dyDescent="0.3">
      <c r="A248" s="2">
        <v>1.7732749588542353E-2</v>
      </c>
      <c r="B248" s="2">
        <v>-1.7931089655172431E-2</v>
      </c>
      <c r="C248" s="2">
        <v>0</v>
      </c>
      <c r="D248" s="2">
        <v>8.7418290539247757E-3</v>
      </c>
      <c r="F248" s="2">
        <f t="shared" si="13"/>
        <v>1.6865481780465579E-2</v>
      </c>
      <c r="G248" s="2">
        <f t="shared" si="14"/>
        <v>-1.9924754542337834E-2</v>
      </c>
      <c r="H248" s="2">
        <f t="shared" si="15"/>
        <v>-1.3117114495314294E-3</v>
      </c>
      <c r="I248" s="2">
        <f t="shared" si="16"/>
        <v>5.55692789997006E-3</v>
      </c>
    </row>
    <row r="249" spans="1:9" x14ac:dyDescent="0.3">
      <c r="A249" s="2">
        <v>6.8614716759918674E-5</v>
      </c>
      <c r="B249" s="2">
        <v>-3.6516827894203803E-2</v>
      </c>
      <c r="C249" s="2">
        <v>2.4096385542168586E-2</v>
      </c>
      <c r="D249" s="2">
        <v>4.1446170793338387E-3</v>
      </c>
      <c r="F249" s="2">
        <f t="shared" si="13"/>
        <v>-7.9865309131685596E-4</v>
      </c>
      <c r="G249" s="2">
        <f t="shared" si="14"/>
        <v>-3.8510492781369206E-2</v>
      </c>
      <c r="H249" s="2">
        <f t="shared" si="15"/>
        <v>2.2784674092637156E-2</v>
      </c>
      <c r="I249" s="2">
        <f t="shared" si="16"/>
        <v>9.597159253791226E-4</v>
      </c>
    </row>
    <row r="250" spans="1:9" x14ac:dyDescent="0.3">
      <c r="A250" s="2">
        <v>3.1627391341037016E-2</v>
      </c>
      <c r="B250" s="2">
        <v>4.3731779700634979E-2</v>
      </c>
      <c r="C250" s="2">
        <v>-2.3529411764705799E-2</v>
      </c>
      <c r="D250" s="2">
        <v>1.2382643140324437E-2</v>
      </c>
      <c r="F250" s="2">
        <f t="shared" si="13"/>
        <v>3.0760123532960242E-2</v>
      </c>
      <c r="G250" s="2">
        <f t="shared" si="14"/>
        <v>4.1738114813469576E-2</v>
      </c>
      <c r="H250" s="2">
        <f t="shared" si="15"/>
        <v>-2.4841123214237228E-2</v>
      </c>
      <c r="I250" s="2">
        <f t="shared" si="16"/>
        <v>9.1977419863697209E-3</v>
      </c>
    </row>
    <row r="251" spans="1:9" x14ac:dyDescent="0.3">
      <c r="A251" s="2">
        <v>3.6398121158538896E-2</v>
      </c>
      <c r="B251" s="2">
        <v>-9.7764807200134106E-3</v>
      </c>
      <c r="C251" s="2">
        <v>1.2048192771084293E-2</v>
      </c>
      <c r="D251" s="2">
        <v>1.6679025295055352E-2</v>
      </c>
      <c r="F251" s="2">
        <f t="shared" si="13"/>
        <v>3.5530853350462119E-2</v>
      </c>
      <c r="G251" s="2">
        <f t="shared" si="14"/>
        <v>-1.1770145607178813E-2</v>
      </c>
      <c r="H251" s="2">
        <f t="shared" si="15"/>
        <v>1.0736481321552863E-2</v>
      </c>
      <c r="I251" s="2">
        <f t="shared" si="16"/>
        <v>1.3494124141100636E-2</v>
      </c>
    </row>
    <row r="252" spans="1:9" x14ac:dyDescent="0.3">
      <c r="A252" s="2">
        <v>9.6042836223749692E-3</v>
      </c>
      <c r="B252" s="2">
        <v>-2.2566966923357766E-2</v>
      </c>
      <c r="C252" s="2">
        <v>9.5238095238095108E-2</v>
      </c>
      <c r="D252" s="2">
        <v>2.1144863363851601E-2</v>
      </c>
      <c r="F252" s="2">
        <f t="shared" si="13"/>
        <v>8.7370158142981939E-3</v>
      </c>
      <c r="G252" s="2">
        <f t="shared" si="14"/>
        <v>-2.4560631810523169E-2</v>
      </c>
      <c r="H252" s="2">
        <f t="shared" si="15"/>
        <v>9.3926383788563675E-2</v>
      </c>
      <c r="I252" s="2">
        <f t="shared" si="16"/>
        <v>1.7959962209896884E-2</v>
      </c>
    </row>
    <row r="253" spans="1:9" x14ac:dyDescent="0.3">
      <c r="A253" s="2">
        <v>-6.1865879049960097E-2</v>
      </c>
      <c r="B253" s="2">
        <v>-2.7417054694542305E-2</v>
      </c>
      <c r="C253" s="2">
        <v>7.6086956521739246E-2</v>
      </c>
      <c r="D253" s="2">
        <v>-1.0710676120754246E-3</v>
      </c>
      <c r="F253" s="2">
        <f t="shared" si="13"/>
        <v>-6.2733146858036867E-2</v>
      </c>
      <c r="G253" s="2">
        <f t="shared" si="14"/>
        <v>-2.9410719581707708E-2</v>
      </c>
      <c r="H253" s="2">
        <f t="shared" si="15"/>
        <v>7.4775245072207813E-2</v>
      </c>
      <c r="I253" s="2">
        <f t="shared" si="16"/>
        <v>-4.255968766030141E-3</v>
      </c>
    </row>
    <row r="254" spans="1:9" x14ac:dyDescent="0.3">
      <c r="A254" s="2">
        <v>2.1216848809676947E-2</v>
      </c>
      <c r="B254" s="2">
        <v>1.6320444619571366E-2</v>
      </c>
      <c r="C254" s="2">
        <v>-1.0101010101010065E-2</v>
      </c>
      <c r="D254" s="2">
        <v>8.9348424203267961E-3</v>
      </c>
      <c r="F254" s="2">
        <f t="shared" si="13"/>
        <v>2.0349581001600173E-2</v>
      </c>
      <c r="G254" s="2">
        <f t="shared" si="14"/>
        <v>1.4326779732405964E-2</v>
      </c>
      <c r="H254" s="2">
        <f t="shared" si="15"/>
        <v>-1.1412721550541495E-2</v>
      </c>
      <c r="I254" s="2">
        <f t="shared" si="16"/>
        <v>5.7499412663720804E-3</v>
      </c>
    </row>
    <row r="255" spans="1:9" x14ac:dyDescent="0.3">
      <c r="A255" s="2">
        <v>-4.0429092478515997E-2</v>
      </c>
      <c r="B255" s="2">
        <v>-7.2992700729927005E-3</v>
      </c>
      <c r="C255" s="2">
        <v>-3.0612244897959252E-2</v>
      </c>
      <c r="D255" s="2">
        <v>-1.771163463720992E-3</v>
      </c>
      <c r="F255" s="2">
        <f t="shared" si="13"/>
        <v>-4.1296360286592775E-2</v>
      </c>
      <c r="G255" s="2">
        <f t="shared" si="14"/>
        <v>-9.2929349601581033E-3</v>
      </c>
      <c r="H255" s="2">
        <f t="shared" si="15"/>
        <v>-3.1923956347490678E-2</v>
      </c>
      <c r="I255" s="2">
        <f t="shared" si="16"/>
        <v>-4.9560646176757079E-3</v>
      </c>
    </row>
    <row r="256" spans="1:9" x14ac:dyDescent="0.3">
      <c r="A256" s="2">
        <v>1.6330690874574508E-2</v>
      </c>
      <c r="B256" s="2">
        <v>-3.5294147058823541E-2</v>
      </c>
      <c r="C256" s="2">
        <v>2.1052631578947295E-2</v>
      </c>
      <c r="D256" s="2">
        <v>1.0647130047897278E-3</v>
      </c>
      <c r="F256" s="2">
        <f t="shared" si="13"/>
        <v>1.5463423066497733E-2</v>
      </c>
      <c r="G256" s="2">
        <f t="shared" si="14"/>
        <v>-3.7287811945988944E-2</v>
      </c>
      <c r="H256" s="2">
        <f t="shared" si="15"/>
        <v>1.9740920129415866E-2</v>
      </c>
      <c r="I256" s="2">
        <f t="shared" si="16"/>
        <v>-2.1201881491649884E-3</v>
      </c>
    </row>
    <row r="257" spans="1:9" x14ac:dyDescent="0.3">
      <c r="A257" s="2">
        <v>-1.277913570976795E-2</v>
      </c>
      <c r="B257" s="2">
        <v>-3.3536525412698928E-2</v>
      </c>
      <c r="C257" s="2">
        <v>-4.1237113402061709E-2</v>
      </c>
      <c r="D257" s="2">
        <v>-3.6511888232832711E-2</v>
      </c>
      <c r="F257" s="2">
        <f t="shared" si="13"/>
        <v>-1.3646403517844725E-2</v>
      </c>
      <c r="G257" s="2">
        <f t="shared" si="14"/>
        <v>-3.5530190299864331E-2</v>
      </c>
      <c r="H257" s="2">
        <f t="shared" si="15"/>
        <v>-4.2548824851593135E-2</v>
      </c>
      <c r="I257" s="2">
        <f t="shared" si="16"/>
        <v>-3.9696789386787425E-2</v>
      </c>
    </row>
    <row r="258" spans="1:9" x14ac:dyDescent="0.3">
      <c r="A258" s="2">
        <v>-2.2106685442658234E-2</v>
      </c>
      <c r="B258" s="2">
        <v>-4.2586780990953248E-2</v>
      </c>
      <c r="C258" s="2">
        <v>0.17204301075268813</v>
      </c>
      <c r="D258" s="2">
        <v>2.7961661048369772E-2</v>
      </c>
      <c r="F258" s="2">
        <f t="shared" si="13"/>
        <v>-2.2973953250735007E-2</v>
      </c>
      <c r="G258" s="2">
        <f t="shared" si="14"/>
        <v>-4.4580445878118651E-2</v>
      </c>
      <c r="H258" s="2">
        <f t="shared" si="15"/>
        <v>0.1707312993031567</v>
      </c>
      <c r="I258" s="2">
        <f t="shared" si="16"/>
        <v>2.4776759894415055E-2</v>
      </c>
    </row>
    <row r="259" spans="1:9" x14ac:dyDescent="0.3">
      <c r="A259" s="2">
        <v>1.7602476763853972E-2</v>
      </c>
      <c r="B259" s="2">
        <v>-3.4596408566721637E-2</v>
      </c>
      <c r="C259" s="2">
        <v>3.6697247706422048E-2</v>
      </c>
      <c r="D259" s="2">
        <v>1.1811154847817704E-2</v>
      </c>
      <c r="F259" s="2">
        <f t="shared" si="13"/>
        <v>1.6735208955777198E-2</v>
      </c>
      <c r="G259" s="2">
        <f t="shared" si="14"/>
        <v>-3.659007345388704E-2</v>
      </c>
      <c r="H259" s="2">
        <f t="shared" si="15"/>
        <v>3.5385536256890622E-2</v>
      </c>
      <c r="I259" s="2">
        <f t="shared" si="16"/>
        <v>8.6262536938629883E-3</v>
      </c>
    </row>
    <row r="260" spans="1:9" x14ac:dyDescent="0.3">
      <c r="A260" s="2">
        <v>5.2660734224790565E-3</v>
      </c>
      <c r="B260" s="2">
        <v>1.3651945858428207E-2</v>
      </c>
      <c r="C260" s="2">
        <v>-1.7699115044247881E-2</v>
      </c>
      <c r="D260" s="2">
        <v>-2.1577683109308805E-2</v>
      </c>
      <c r="F260" s="2">
        <f t="shared" ref="F260:F323" si="17">A260-A$1236</f>
        <v>4.3988056144022821E-3</v>
      </c>
      <c r="G260" s="2">
        <f t="shared" si="14"/>
        <v>1.1658280971262805E-2</v>
      </c>
      <c r="H260" s="2">
        <f t="shared" si="15"/>
        <v>-1.9010826493779311E-2</v>
      </c>
      <c r="I260" s="2">
        <f t="shared" si="16"/>
        <v>-2.4762584263263523E-2</v>
      </c>
    </row>
    <row r="261" spans="1:9" x14ac:dyDescent="0.3">
      <c r="A261" s="2">
        <v>-6.7303043637235395E-3</v>
      </c>
      <c r="B261" s="2">
        <v>4.8821513507693086E-2</v>
      </c>
      <c r="C261" s="2">
        <v>-9.0090090090089777E-3</v>
      </c>
      <c r="D261" s="2">
        <v>-1.4461993275217107E-3</v>
      </c>
      <c r="F261" s="2">
        <f t="shared" si="17"/>
        <v>-7.5975721718003139E-3</v>
      </c>
      <c r="G261" s="2">
        <f t="shared" si="14"/>
        <v>4.6827848620527683E-2</v>
      </c>
      <c r="H261" s="2">
        <f t="shared" si="15"/>
        <v>-1.0320720458540407E-2</v>
      </c>
      <c r="I261" s="2">
        <f t="shared" si="16"/>
        <v>-4.6311004814764273E-3</v>
      </c>
    </row>
    <row r="262" spans="1:9" x14ac:dyDescent="0.3">
      <c r="A262" s="2">
        <v>-5.2390267817374022E-3</v>
      </c>
      <c r="B262" s="2">
        <v>1.1235955056179822E-2</v>
      </c>
      <c r="C262" s="2">
        <v>1.8181818181818118E-2</v>
      </c>
      <c r="D262" s="2">
        <v>1.0137607280209987E-2</v>
      </c>
      <c r="F262" s="2">
        <f t="shared" si="17"/>
        <v>-6.1062945898141766E-3</v>
      </c>
      <c r="G262" s="2">
        <f t="shared" si="14"/>
        <v>9.242290169014419E-3</v>
      </c>
      <c r="H262" s="2">
        <f t="shared" si="15"/>
        <v>1.6870106732286689E-2</v>
      </c>
      <c r="I262" s="2">
        <f t="shared" si="16"/>
        <v>6.9527061262552713E-3</v>
      </c>
    </row>
    <row r="263" spans="1:9" x14ac:dyDescent="0.3">
      <c r="A263" s="2">
        <v>1.509788452355409E-2</v>
      </c>
      <c r="B263" s="2">
        <v>3.968253968253968E-2</v>
      </c>
      <c r="C263" s="2">
        <v>8.9285714285715564E-3</v>
      </c>
      <c r="D263" s="2">
        <v>1.0752682459042765E-2</v>
      </c>
      <c r="F263" s="2">
        <f t="shared" si="17"/>
        <v>1.4230616715477314E-2</v>
      </c>
      <c r="G263" s="2">
        <f t="shared" si="14"/>
        <v>3.7688874795374278E-2</v>
      </c>
      <c r="H263" s="2">
        <f t="shared" si="15"/>
        <v>7.6168599790401269E-3</v>
      </c>
      <c r="I263" s="2">
        <f t="shared" si="16"/>
        <v>7.5677813050880494E-3</v>
      </c>
    </row>
    <row r="264" spans="1:9" x14ac:dyDescent="0.3">
      <c r="A264" s="2">
        <v>1.8470288083443274E-2</v>
      </c>
      <c r="B264" s="2">
        <v>-1.5266870229007537E-3</v>
      </c>
      <c r="C264" s="2">
        <v>2.6548672566371584E-2</v>
      </c>
      <c r="D264" s="2">
        <v>1.1702150632500009E-2</v>
      </c>
      <c r="F264" s="2">
        <f t="shared" si="17"/>
        <v>1.7603020275366501E-2</v>
      </c>
      <c r="G264" s="2">
        <f t="shared" si="14"/>
        <v>-3.5203519100661558E-3</v>
      </c>
      <c r="H264" s="2">
        <f t="shared" si="15"/>
        <v>2.5236961116840154E-2</v>
      </c>
      <c r="I264" s="2">
        <f t="shared" si="16"/>
        <v>8.517249478545293E-3</v>
      </c>
    </row>
    <row r="265" spans="1:9" x14ac:dyDescent="0.3">
      <c r="A265" s="2">
        <v>-5.3319459712322312E-3</v>
      </c>
      <c r="B265" s="2">
        <v>1.0703302424975442E-2</v>
      </c>
      <c r="C265" s="2">
        <v>0.12931034482758622</v>
      </c>
      <c r="D265" s="2">
        <v>3.9957999951482831E-2</v>
      </c>
      <c r="F265" s="2">
        <f t="shared" si="17"/>
        <v>-6.1992137793090056E-3</v>
      </c>
      <c r="G265" s="2">
        <f t="shared" si="14"/>
        <v>8.7096375378100388E-3</v>
      </c>
      <c r="H265" s="2">
        <f t="shared" si="15"/>
        <v>0.12799863337805478</v>
      </c>
      <c r="I265" s="2">
        <f t="shared" si="16"/>
        <v>3.6773098797528117E-2</v>
      </c>
    </row>
    <row r="266" spans="1:9" x14ac:dyDescent="0.3">
      <c r="A266" s="2">
        <v>3.8206966700856708E-2</v>
      </c>
      <c r="B266" s="2">
        <v>2.2692890247893806E-2</v>
      </c>
      <c r="C266" s="2">
        <v>0</v>
      </c>
      <c r="D266" s="2">
        <v>1.449266898446196E-2</v>
      </c>
      <c r="F266" s="2">
        <f t="shared" si="17"/>
        <v>3.7339698892779931E-2</v>
      </c>
      <c r="G266" s="2">
        <f t="shared" si="14"/>
        <v>2.0699225360728404E-2</v>
      </c>
      <c r="H266" s="2">
        <f t="shared" si="15"/>
        <v>-1.3117114495314294E-3</v>
      </c>
      <c r="I266" s="2">
        <f t="shared" si="16"/>
        <v>1.1307767830507244E-2</v>
      </c>
    </row>
    <row r="267" spans="1:9" x14ac:dyDescent="0.3">
      <c r="A267" s="2">
        <v>1.0096105482647505E-2</v>
      </c>
      <c r="B267" s="2">
        <v>4.8816628663213887E-2</v>
      </c>
      <c r="C267" s="2">
        <v>0.17557251908396954</v>
      </c>
      <c r="D267" s="2">
        <v>-3.6545299439772771E-3</v>
      </c>
      <c r="F267" s="2">
        <f t="shared" si="17"/>
        <v>9.2288376745707293E-3</v>
      </c>
      <c r="G267" s="2">
        <f t="shared" si="14"/>
        <v>4.6822963776048485E-2</v>
      </c>
      <c r="H267" s="2">
        <f t="shared" si="15"/>
        <v>0.1742608076344381</v>
      </c>
      <c r="I267" s="2">
        <f t="shared" si="16"/>
        <v>-6.8394310979319932E-3</v>
      </c>
    </row>
    <row r="268" spans="1:9" x14ac:dyDescent="0.3">
      <c r="A268" s="2">
        <v>3.8746000497306989E-3</v>
      </c>
      <c r="B268" s="2">
        <v>4.9365301851472441E-2</v>
      </c>
      <c r="C268" s="2">
        <v>5.1948051948051875E-2</v>
      </c>
      <c r="D268" s="2">
        <v>4.6682881927788931E-3</v>
      </c>
      <c r="F268" s="2">
        <f t="shared" si="17"/>
        <v>3.007332241653924E-3</v>
      </c>
      <c r="G268" s="2">
        <f t="shared" si="14"/>
        <v>4.7371636964307039E-2</v>
      </c>
      <c r="H268" s="2">
        <f t="shared" si="15"/>
        <v>5.0636340498520449E-2</v>
      </c>
      <c r="I268" s="2">
        <f t="shared" si="16"/>
        <v>1.483387038824177E-3</v>
      </c>
    </row>
    <row r="269" spans="1:9" x14ac:dyDescent="0.3">
      <c r="A269" s="2">
        <v>2.4746250425492347E-2</v>
      </c>
      <c r="B269" s="2">
        <v>4.9731127695399772E-2</v>
      </c>
      <c r="C269" s="2">
        <v>6.1728395061728399E-2</v>
      </c>
      <c r="D269" s="2">
        <v>-1.7590361605986947E-2</v>
      </c>
      <c r="F269" s="2">
        <f t="shared" si="17"/>
        <v>2.3878982617415574E-2</v>
      </c>
      <c r="G269" s="2">
        <f t="shared" si="14"/>
        <v>4.773746280823437E-2</v>
      </c>
      <c r="H269" s="2">
        <f t="shared" si="15"/>
        <v>6.0416683612196972E-2</v>
      </c>
      <c r="I269" s="2">
        <f t="shared" si="16"/>
        <v>-2.0775262759941664E-2</v>
      </c>
    </row>
    <row r="270" spans="1:9" x14ac:dyDescent="0.3">
      <c r="A270" s="2">
        <v>1.2026004493310097E-3</v>
      </c>
      <c r="B270" s="2">
        <v>9.9872012800819809E-2</v>
      </c>
      <c r="C270" s="2">
        <v>0.22093023255813959</v>
      </c>
      <c r="D270" s="2">
        <v>3.0067417715570428E-2</v>
      </c>
      <c r="F270" s="2">
        <f t="shared" si="17"/>
        <v>3.3533264125423508E-4</v>
      </c>
      <c r="G270" s="2">
        <f t="shared" si="14"/>
        <v>9.7878347913654407E-2</v>
      </c>
      <c r="H270" s="2">
        <f t="shared" si="15"/>
        <v>0.21961852110860816</v>
      </c>
      <c r="I270" s="2">
        <f t="shared" si="16"/>
        <v>2.6882516561615711E-2</v>
      </c>
    </row>
    <row r="271" spans="1:9" x14ac:dyDescent="0.3">
      <c r="A271" s="2">
        <v>-7.7132378026594992E-3</v>
      </c>
      <c r="B271" s="2">
        <v>9.8952267777595623E-2</v>
      </c>
      <c r="C271" s="2">
        <v>0.14285714285714285</v>
      </c>
      <c r="D271" s="2">
        <v>1.3119671094473462E-3</v>
      </c>
      <c r="F271" s="2">
        <f t="shared" si="17"/>
        <v>-8.5805056107362745E-3</v>
      </c>
      <c r="G271" s="2">
        <f t="shared" si="14"/>
        <v>9.6958602890430221E-2</v>
      </c>
      <c r="H271" s="2">
        <f t="shared" si="15"/>
        <v>0.14154543140761142</v>
      </c>
      <c r="I271" s="2">
        <f t="shared" si="16"/>
        <v>-1.8729340445073699E-3</v>
      </c>
    </row>
    <row r="272" spans="1:9" x14ac:dyDescent="0.3">
      <c r="A272" s="2">
        <v>-2.0611722481250275E-2</v>
      </c>
      <c r="B272" s="2">
        <v>9.9576290263214198E-2</v>
      </c>
      <c r="C272" s="2">
        <v>-0.16249999999999995</v>
      </c>
      <c r="D272" s="2">
        <v>-4.9132991744463925E-3</v>
      </c>
      <c r="F272" s="2">
        <f t="shared" si="17"/>
        <v>-2.1478990289327048E-2</v>
      </c>
      <c r="G272" s="2">
        <f t="shared" si="14"/>
        <v>9.7582625376048795E-2</v>
      </c>
      <c r="H272" s="2">
        <f t="shared" si="15"/>
        <v>-0.16381171144953138</v>
      </c>
      <c r="I272" s="2">
        <f t="shared" si="16"/>
        <v>-8.0982003284011082E-3</v>
      </c>
    </row>
    <row r="273" spans="1:9" x14ac:dyDescent="0.3">
      <c r="A273" s="2">
        <v>2.2769543815070785E-2</v>
      </c>
      <c r="B273" s="2">
        <v>4.6242714981012893E-2</v>
      </c>
      <c r="C273" s="2">
        <v>7.9601990049751131E-2</v>
      </c>
      <c r="D273" s="2">
        <v>-3.2910685238754007E-4</v>
      </c>
      <c r="F273" s="2">
        <f t="shared" si="17"/>
        <v>2.1902276006994011E-2</v>
      </c>
      <c r="G273" s="2">
        <f t="shared" si="14"/>
        <v>4.424905009384749E-2</v>
      </c>
      <c r="H273" s="2">
        <f t="shared" si="15"/>
        <v>7.8290278600219698E-2</v>
      </c>
      <c r="I273" s="2">
        <f t="shared" si="16"/>
        <v>-3.514008006342256E-3</v>
      </c>
    </row>
    <row r="274" spans="1:9" x14ac:dyDescent="0.3">
      <c r="A274" s="2">
        <v>-2.1912668307720925E-2</v>
      </c>
      <c r="B274" s="2">
        <v>-4.9723776238006938E-2</v>
      </c>
      <c r="C274" s="2">
        <v>-0.13364055299539165</v>
      </c>
      <c r="D274" s="2">
        <v>-3.2910966476075166E-4</v>
      </c>
      <c r="F274" s="2">
        <f t="shared" si="17"/>
        <v>-2.2779936115797698E-2</v>
      </c>
      <c r="G274" s="2">
        <f t="shared" si="14"/>
        <v>-5.1717441125172341E-2</v>
      </c>
      <c r="H274" s="2">
        <f t="shared" si="15"/>
        <v>-0.13495226444492309</v>
      </c>
      <c r="I274" s="2">
        <f t="shared" si="16"/>
        <v>-3.514010818715468E-3</v>
      </c>
    </row>
    <row r="275" spans="1:9" x14ac:dyDescent="0.3">
      <c r="A275" s="2">
        <v>3.3231482435255727E-2</v>
      </c>
      <c r="B275" s="2">
        <v>-4.9418587186766942E-2</v>
      </c>
      <c r="C275" s="2">
        <v>7.9787234042553182E-2</v>
      </c>
      <c r="D275" s="2">
        <v>3.2937042933793583E-3</v>
      </c>
      <c r="F275" s="2">
        <f t="shared" si="17"/>
        <v>3.236421462717895E-2</v>
      </c>
      <c r="G275" s="2">
        <f t="shared" ref="G275:G338" si="18">B275-B$1236</f>
        <v>-5.1412252073932345E-2</v>
      </c>
      <c r="H275" s="2">
        <f t="shared" ref="H275:H338" si="19">C275-C$1236</f>
        <v>7.8475522593021749E-2</v>
      </c>
      <c r="I275" s="2">
        <f t="shared" ref="I275:I338" si="20">D275-D$1236</f>
        <v>1.0880313942464217E-4</v>
      </c>
    </row>
    <row r="276" spans="1:9" x14ac:dyDescent="0.3">
      <c r="A276" s="2">
        <v>1.6207111402269235E-2</v>
      </c>
      <c r="B276" s="2">
        <v>2.8542345128284317E-2</v>
      </c>
      <c r="C276" s="2">
        <v>0</v>
      </c>
      <c r="D276" s="2">
        <v>-2.0026301222003356E-2</v>
      </c>
      <c r="F276" s="2">
        <f t="shared" si="17"/>
        <v>1.533984359419246E-2</v>
      </c>
      <c r="G276" s="2">
        <f t="shared" si="18"/>
        <v>2.6548680241118915E-2</v>
      </c>
      <c r="H276" s="2">
        <f t="shared" si="19"/>
        <v>-1.3117114495314294E-3</v>
      </c>
      <c r="I276" s="2">
        <f t="shared" si="20"/>
        <v>-2.3211202375958074E-2</v>
      </c>
    </row>
    <row r="277" spans="1:9" x14ac:dyDescent="0.3">
      <c r="A277" s="2">
        <v>1.951002743869519E-3</v>
      </c>
      <c r="B277" s="2">
        <v>-4.2616490731090383E-2</v>
      </c>
      <c r="C277" s="2">
        <v>-3.9408866995073927E-2</v>
      </c>
      <c r="D277" s="2">
        <v>-2.0435442322788593E-2</v>
      </c>
      <c r="F277" s="2">
        <f t="shared" si="17"/>
        <v>1.0837349357927443E-3</v>
      </c>
      <c r="G277" s="2">
        <f t="shared" si="18"/>
        <v>-4.4610155618255785E-2</v>
      </c>
      <c r="H277" s="2">
        <f t="shared" si="19"/>
        <v>-4.0720578444605353E-2</v>
      </c>
      <c r="I277" s="2">
        <f t="shared" si="20"/>
        <v>-2.362034347674331E-2</v>
      </c>
    </row>
    <row r="278" spans="1:9" x14ac:dyDescent="0.3">
      <c r="A278" s="2">
        <v>-1.4526687562752662E-3</v>
      </c>
      <c r="B278" s="2">
        <v>-1.9668758171195826E-2</v>
      </c>
      <c r="C278" s="2">
        <v>1.025641025641022E-2</v>
      </c>
      <c r="D278" s="2">
        <v>6.4979028488281769E-3</v>
      </c>
      <c r="F278" s="2">
        <f t="shared" si="17"/>
        <v>-2.3199365643520407E-3</v>
      </c>
      <c r="G278" s="2">
        <f t="shared" si="18"/>
        <v>-2.1662423058361229E-2</v>
      </c>
      <c r="H278" s="2">
        <f t="shared" si="19"/>
        <v>8.9446988068787904E-3</v>
      </c>
      <c r="I278" s="2">
        <f t="shared" si="20"/>
        <v>3.3130016948734607E-3</v>
      </c>
    </row>
    <row r="279" spans="1:9" x14ac:dyDescent="0.3">
      <c r="A279" s="2">
        <v>2.5102887442940595E-2</v>
      </c>
      <c r="B279" s="2">
        <v>4.9630477281118385E-2</v>
      </c>
      <c r="C279" s="2">
        <v>-1.0152284263959355E-2</v>
      </c>
      <c r="D279" s="2">
        <v>4.7571102018598641E-3</v>
      </c>
      <c r="F279" s="2">
        <f t="shared" si="17"/>
        <v>2.4235619634863821E-2</v>
      </c>
      <c r="G279" s="2">
        <f t="shared" si="18"/>
        <v>4.7636812393952982E-2</v>
      </c>
      <c r="H279" s="2">
        <f t="shared" si="19"/>
        <v>-1.1463995713490785E-2</v>
      </c>
      <c r="I279" s="2">
        <f t="shared" si="20"/>
        <v>1.5722090479051479E-3</v>
      </c>
    </row>
    <row r="280" spans="1:9" x14ac:dyDescent="0.3">
      <c r="A280" s="2">
        <v>6.2503777651494716E-2</v>
      </c>
      <c r="B280" s="2">
        <v>4.9295793776744597E-2</v>
      </c>
      <c r="C280" s="2">
        <v>-6.15384615384615E-2</v>
      </c>
      <c r="D280" s="2">
        <v>3.2803494312876789E-2</v>
      </c>
      <c r="F280" s="2">
        <f t="shared" si="17"/>
        <v>6.1636509843417939E-2</v>
      </c>
      <c r="G280" s="2">
        <f t="shared" si="18"/>
        <v>4.7302128889579194E-2</v>
      </c>
      <c r="H280" s="2">
        <f t="shared" si="19"/>
        <v>-6.2850172987992933E-2</v>
      </c>
      <c r="I280" s="2">
        <f t="shared" si="20"/>
        <v>2.9618593158922072E-2</v>
      </c>
    </row>
    <row r="281" spans="1:9" x14ac:dyDescent="0.3">
      <c r="A281" s="2">
        <v>-7.5309655158083636E-3</v>
      </c>
      <c r="B281" s="2">
        <v>-2.4928167787989754E-2</v>
      </c>
      <c r="C281" s="2">
        <v>0.10382513661202178</v>
      </c>
      <c r="D281" s="2">
        <v>1.2769994311143352E-2</v>
      </c>
      <c r="F281" s="2">
        <f t="shared" si="17"/>
        <v>-8.3982333238851389E-3</v>
      </c>
      <c r="G281" s="2">
        <f t="shared" si="18"/>
        <v>-2.6921832675155157E-2</v>
      </c>
      <c r="H281" s="2">
        <f t="shared" si="19"/>
        <v>0.10251342516249035</v>
      </c>
      <c r="I281" s="2">
        <f t="shared" si="20"/>
        <v>9.5850931571886365E-3</v>
      </c>
    </row>
    <row r="282" spans="1:9" x14ac:dyDescent="0.3">
      <c r="A282" s="2">
        <v>-1.4460368937210479E-2</v>
      </c>
      <c r="B282" s="2">
        <v>-1.7699056743325715E-2</v>
      </c>
      <c r="C282" s="2">
        <v>1.4851485148514887E-2</v>
      </c>
      <c r="D282" s="2">
        <v>1.6488881900898519E-2</v>
      </c>
      <c r="F282" s="2">
        <f t="shared" si="17"/>
        <v>-1.5327636745287254E-2</v>
      </c>
      <c r="G282" s="2">
        <f t="shared" si="18"/>
        <v>-1.9692721630491117E-2</v>
      </c>
      <c r="H282" s="2">
        <f t="shared" si="19"/>
        <v>1.3539773698983458E-2</v>
      </c>
      <c r="I282" s="2">
        <f t="shared" si="20"/>
        <v>1.3303980746943804E-2</v>
      </c>
    </row>
    <row r="283" spans="1:9" x14ac:dyDescent="0.3">
      <c r="A283" s="2">
        <v>4.0385050618377523E-3</v>
      </c>
      <c r="B283" s="2">
        <v>-1.9019038658277511E-2</v>
      </c>
      <c r="C283" s="2">
        <v>-4.3902439024390172E-2</v>
      </c>
      <c r="D283" s="2">
        <v>-1.5267191233600477E-2</v>
      </c>
      <c r="F283" s="2">
        <f t="shared" si="17"/>
        <v>3.1712372537609779E-3</v>
      </c>
      <c r="G283" s="2">
        <f t="shared" si="18"/>
        <v>-2.1012703545442914E-2</v>
      </c>
      <c r="H283" s="2">
        <f t="shared" si="19"/>
        <v>-4.5214150473921598E-2</v>
      </c>
      <c r="I283" s="2">
        <f t="shared" si="20"/>
        <v>-1.8452092387555193E-2</v>
      </c>
    </row>
    <row r="284" spans="1:9" x14ac:dyDescent="0.3">
      <c r="A284" s="2">
        <v>-5.7585994562437959E-3</v>
      </c>
      <c r="B284" s="2">
        <v>-2.3469428571428586E-2</v>
      </c>
      <c r="C284" s="2">
        <v>5.1020408163264218E-3</v>
      </c>
      <c r="D284" s="2">
        <v>4.4250724172425829E-2</v>
      </c>
      <c r="F284" s="2">
        <f t="shared" si="17"/>
        <v>-6.6258672643205703E-3</v>
      </c>
      <c r="G284" s="2">
        <f t="shared" si="18"/>
        <v>-2.5463093458593988E-2</v>
      </c>
      <c r="H284" s="2">
        <f t="shared" si="19"/>
        <v>3.7903293667949922E-3</v>
      </c>
      <c r="I284" s="2">
        <f t="shared" si="20"/>
        <v>4.1065823018471115E-2</v>
      </c>
    </row>
    <row r="285" spans="1:9" x14ac:dyDescent="0.3">
      <c r="A285" s="2">
        <v>1.3825043817484214E-2</v>
      </c>
      <c r="B285" s="2">
        <v>1.5673981846352429E-2</v>
      </c>
      <c r="C285" s="2">
        <v>5.5837563451776727E-2</v>
      </c>
      <c r="D285" s="2">
        <v>3.0930986598504814E-3</v>
      </c>
      <c r="F285" s="2">
        <f t="shared" si="17"/>
        <v>1.2957776009407439E-2</v>
      </c>
      <c r="G285" s="2">
        <f t="shared" si="18"/>
        <v>1.3680316959187026E-2</v>
      </c>
      <c r="H285" s="2">
        <f t="shared" si="19"/>
        <v>5.4525852002245301E-2</v>
      </c>
      <c r="I285" s="2">
        <f t="shared" si="20"/>
        <v>-9.1802494104234727E-5</v>
      </c>
    </row>
    <row r="286" spans="1:9" x14ac:dyDescent="0.3">
      <c r="A286" s="2">
        <v>-1.062204122194331E-2</v>
      </c>
      <c r="B286" s="2">
        <v>-3.1892984851563159E-2</v>
      </c>
      <c r="C286" s="2">
        <v>6.7307692307692235E-2</v>
      </c>
      <c r="D286" s="2">
        <v>-1.4801124448477171E-2</v>
      </c>
      <c r="F286" s="2">
        <f t="shared" si="17"/>
        <v>-1.1489309030020085E-2</v>
      </c>
      <c r="G286" s="2">
        <f t="shared" si="18"/>
        <v>-3.3886649738728562E-2</v>
      </c>
      <c r="H286" s="2">
        <f t="shared" si="19"/>
        <v>6.5995980858160802E-2</v>
      </c>
      <c r="I286" s="2">
        <f t="shared" si="20"/>
        <v>-1.7986025602431888E-2</v>
      </c>
    </row>
    <row r="287" spans="1:9" x14ac:dyDescent="0.3">
      <c r="A287" s="2">
        <v>-1.1055300447831602E-2</v>
      </c>
      <c r="B287" s="2">
        <v>1.8065951499807702E-2</v>
      </c>
      <c r="C287" s="2">
        <v>-4.504504504504505E-2</v>
      </c>
      <c r="D287" s="2">
        <v>-2.1909232293778339E-2</v>
      </c>
      <c r="F287" s="2">
        <f t="shared" si="17"/>
        <v>-1.1922568255908378E-2</v>
      </c>
      <c r="G287" s="2">
        <f t="shared" si="18"/>
        <v>1.60722866126423E-2</v>
      </c>
      <c r="H287" s="2">
        <f t="shared" si="19"/>
        <v>-4.6356756494576476E-2</v>
      </c>
      <c r="I287" s="2">
        <f t="shared" si="20"/>
        <v>-2.5094133447733057E-2</v>
      </c>
    </row>
    <row r="288" spans="1:9" x14ac:dyDescent="0.3">
      <c r="A288" s="2">
        <v>1.9658391899430645E-2</v>
      </c>
      <c r="B288" s="2">
        <v>2.6096032313318068E-2</v>
      </c>
      <c r="C288" s="2">
        <v>-4.245283018867918E-2</v>
      </c>
      <c r="D288" s="2">
        <v>8.95992014464418E-3</v>
      </c>
      <c r="F288" s="2">
        <f t="shared" si="17"/>
        <v>1.8791124091353872E-2</v>
      </c>
      <c r="G288" s="2">
        <f t="shared" si="18"/>
        <v>2.4102367426152665E-2</v>
      </c>
      <c r="H288" s="2">
        <f t="shared" si="19"/>
        <v>-4.3764541638210606E-2</v>
      </c>
      <c r="I288" s="2">
        <f t="shared" si="20"/>
        <v>5.7750189906894643E-3</v>
      </c>
    </row>
    <row r="289" spans="1:9" x14ac:dyDescent="0.3">
      <c r="A289" s="2">
        <v>1.7215459445934687E-2</v>
      </c>
      <c r="B289" s="2">
        <v>-4.0691961721588598E-3</v>
      </c>
      <c r="C289" s="2">
        <v>-9.8522167487684383E-3</v>
      </c>
      <c r="D289" s="2">
        <v>3.4888793333227694E-3</v>
      </c>
      <c r="F289" s="2">
        <f t="shared" si="17"/>
        <v>1.6348191637857914E-2</v>
      </c>
      <c r="G289" s="2">
        <f t="shared" si="18"/>
        <v>-6.0628610593242618E-3</v>
      </c>
      <c r="H289" s="2">
        <f t="shared" si="19"/>
        <v>-1.1163928198299868E-2</v>
      </c>
      <c r="I289" s="2">
        <f t="shared" si="20"/>
        <v>3.0397817936805328E-4</v>
      </c>
    </row>
    <row r="290" spans="1:9" x14ac:dyDescent="0.3">
      <c r="A290" s="2">
        <v>1.5650198923516899E-2</v>
      </c>
      <c r="B290" s="2">
        <v>-2.553626096963716E-2</v>
      </c>
      <c r="C290" s="2">
        <v>-4.9751243781095229E-3</v>
      </c>
      <c r="D290" s="2">
        <v>1.1377845281996982E-2</v>
      </c>
      <c r="F290" s="2">
        <f t="shared" si="17"/>
        <v>1.4782931115440124E-2</v>
      </c>
      <c r="G290" s="2">
        <f t="shared" si="18"/>
        <v>-2.7529925856802563E-2</v>
      </c>
      <c r="H290" s="2">
        <f t="shared" si="19"/>
        <v>-6.2868358276409525E-3</v>
      </c>
      <c r="I290" s="2">
        <f t="shared" si="20"/>
        <v>8.1929441280422666E-3</v>
      </c>
    </row>
    <row r="291" spans="1:9" x14ac:dyDescent="0.3">
      <c r="A291" s="2">
        <v>3.5740421201208052E-2</v>
      </c>
      <c r="B291" s="2">
        <v>-1.3626876024593807E-2</v>
      </c>
      <c r="C291" s="2">
        <v>-1.9999999999999928E-2</v>
      </c>
      <c r="D291" s="2">
        <v>2.6250056542853537E-2</v>
      </c>
      <c r="F291" s="2">
        <f t="shared" si="17"/>
        <v>3.4873153393131275E-2</v>
      </c>
      <c r="G291" s="2">
        <f t="shared" si="18"/>
        <v>-1.562054091175921E-2</v>
      </c>
      <c r="H291" s="2">
        <f t="shared" si="19"/>
        <v>-2.1311711449531357E-2</v>
      </c>
      <c r="I291" s="2">
        <f t="shared" si="20"/>
        <v>2.306515538889882E-2</v>
      </c>
    </row>
    <row r="292" spans="1:9" x14ac:dyDescent="0.3">
      <c r="A292" s="2">
        <v>-1.5309536360235765E-2</v>
      </c>
      <c r="B292" s="2">
        <v>-1.0626780247115347E-3</v>
      </c>
      <c r="C292" s="2">
        <v>-2.551020408163265E-2</v>
      </c>
      <c r="D292" s="2">
        <v>2.4055987065174644E-2</v>
      </c>
      <c r="F292" s="2">
        <f t="shared" si="17"/>
        <v>-1.617680416831254E-2</v>
      </c>
      <c r="G292" s="2">
        <f t="shared" si="18"/>
        <v>-3.0563429118769369E-3</v>
      </c>
      <c r="H292" s="2">
        <f t="shared" si="19"/>
        <v>-2.682191553116408E-2</v>
      </c>
      <c r="I292" s="2">
        <f t="shared" si="20"/>
        <v>2.0871085911219927E-2</v>
      </c>
    </row>
    <row r="293" spans="1:9" x14ac:dyDescent="0.3">
      <c r="A293" s="2">
        <v>-1.3956995352779089E-2</v>
      </c>
      <c r="B293" s="2">
        <v>4.9999957446808498E-2</v>
      </c>
      <c r="C293" s="2">
        <v>-2.6178010471204185E-2</v>
      </c>
      <c r="D293" s="2">
        <v>-3.0627341706684477E-2</v>
      </c>
      <c r="F293" s="2">
        <f t="shared" si="17"/>
        <v>-1.4824263160855864E-2</v>
      </c>
      <c r="G293" s="2">
        <f t="shared" si="18"/>
        <v>4.8006292559643095E-2</v>
      </c>
      <c r="H293" s="2">
        <f t="shared" si="19"/>
        <v>-2.7489721920735614E-2</v>
      </c>
      <c r="I293" s="2">
        <f t="shared" si="20"/>
        <v>-3.3812242860639191E-2</v>
      </c>
    </row>
    <row r="294" spans="1:9" x14ac:dyDescent="0.3">
      <c r="A294" s="2">
        <v>1.45995484015838E-2</v>
      </c>
      <c r="B294" s="2">
        <v>4.964541234631864E-2</v>
      </c>
      <c r="C294" s="2">
        <v>5.3763440860213904E-3</v>
      </c>
      <c r="D294" s="2">
        <v>-1.5336483510016681E-3</v>
      </c>
      <c r="F294" s="2">
        <f t="shared" si="17"/>
        <v>1.3732280593507024E-2</v>
      </c>
      <c r="G294" s="2">
        <f t="shared" si="18"/>
        <v>4.7651747459153238E-2</v>
      </c>
      <c r="H294" s="2">
        <f t="shared" si="19"/>
        <v>4.0646326364899609E-3</v>
      </c>
      <c r="I294" s="2">
        <f t="shared" si="20"/>
        <v>-4.7185495049563847E-3</v>
      </c>
    </row>
    <row r="295" spans="1:9" x14ac:dyDescent="0.3">
      <c r="A295" s="2">
        <v>2.9491544535743788E-2</v>
      </c>
      <c r="B295" s="2">
        <v>4.9227780873123177E-2</v>
      </c>
      <c r="C295" s="2">
        <v>4.2780748663101643E-2</v>
      </c>
      <c r="D295" s="2">
        <v>-1.8740525673424827E-2</v>
      </c>
      <c r="F295" s="2">
        <f t="shared" si="17"/>
        <v>2.8624276727667014E-2</v>
      </c>
      <c r="G295" s="2">
        <f t="shared" si="18"/>
        <v>4.7234115985957774E-2</v>
      </c>
      <c r="H295" s="2">
        <f t="shared" si="19"/>
        <v>4.1469037213570217E-2</v>
      </c>
      <c r="I295" s="2">
        <f t="shared" si="20"/>
        <v>-2.1925426827379545E-2</v>
      </c>
    </row>
    <row r="296" spans="1:9" x14ac:dyDescent="0.3">
      <c r="A296" s="2">
        <v>3.0324007890781681E-2</v>
      </c>
      <c r="B296" s="2">
        <v>4.9678033106827349E-2</v>
      </c>
      <c r="C296" s="2">
        <v>0</v>
      </c>
      <c r="D296" s="2">
        <v>-2.2855278694941594E-2</v>
      </c>
      <c r="F296" s="2">
        <f t="shared" si="17"/>
        <v>2.9456740082704908E-2</v>
      </c>
      <c r="G296" s="2">
        <f t="shared" si="18"/>
        <v>4.7684368219661946E-2</v>
      </c>
      <c r="H296" s="2">
        <f t="shared" si="19"/>
        <v>-1.3117114495314294E-3</v>
      </c>
      <c r="I296" s="2">
        <f t="shared" si="20"/>
        <v>-2.6040179848896311E-2</v>
      </c>
    </row>
    <row r="297" spans="1:9" x14ac:dyDescent="0.3">
      <c r="A297" s="2">
        <v>-9.3023217610451892E-3</v>
      </c>
      <c r="B297" s="2">
        <v>4.9956232251643001E-2</v>
      </c>
      <c r="C297" s="2">
        <v>-4.102564102564106E-2</v>
      </c>
      <c r="D297" s="2">
        <v>-4.0371609720500752E-2</v>
      </c>
      <c r="F297" s="2">
        <f t="shared" si="17"/>
        <v>-1.0169589569121965E-2</v>
      </c>
      <c r="G297" s="2">
        <f t="shared" si="18"/>
        <v>4.7962567364477598E-2</v>
      </c>
      <c r="H297" s="2">
        <f t="shared" si="19"/>
        <v>-4.2337352475172486E-2</v>
      </c>
      <c r="I297" s="2">
        <f t="shared" si="20"/>
        <v>-4.3556510874455466E-2</v>
      </c>
    </row>
    <row r="298" spans="1:9" x14ac:dyDescent="0.3">
      <c r="A298" s="2">
        <v>-3.808038760376576E-2</v>
      </c>
      <c r="B298" s="2">
        <v>3.8397310904931183E-2</v>
      </c>
      <c r="C298" s="2">
        <v>-7.4866310160427732E-2</v>
      </c>
      <c r="D298" s="2">
        <v>-1.3355588791002529E-2</v>
      </c>
      <c r="F298" s="2">
        <f t="shared" si="17"/>
        <v>-3.8947655411842537E-2</v>
      </c>
      <c r="G298" s="2">
        <f t="shared" si="18"/>
        <v>3.640364601776578E-2</v>
      </c>
      <c r="H298" s="2">
        <f t="shared" si="19"/>
        <v>-7.6178021609959165E-2</v>
      </c>
      <c r="I298" s="2">
        <f t="shared" si="20"/>
        <v>-1.6540489944957246E-2</v>
      </c>
    </row>
    <row r="299" spans="1:9" x14ac:dyDescent="0.3">
      <c r="A299" s="2">
        <v>-3.2527826397548386E-4</v>
      </c>
      <c r="B299" s="2">
        <v>-4.9839275726056675E-2</v>
      </c>
      <c r="C299" s="2">
        <v>-9.2485549132948056E-2</v>
      </c>
      <c r="D299" s="2">
        <v>7.7832329610995612E-3</v>
      </c>
      <c r="F299" s="2">
        <f t="shared" si="17"/>
        <v>-1.1925460720522585E-3</v>
      </c>
      <c r="G299" s="2">
        <f t="shared" si="18"/>
        <v>-5.1832940613222078E-2</v>
      </c>
      <c r="H299" s="2">
        <f t="shared" si="19"/>
        <v>-9.3797260582479489E-2</v>
      </c>
      <c r="I299" s="2">
        <f t="shared" si="20"/>
        <v>4.5983318071448447E-3</v>
      </c>
    </row>
    <row r="300" spans="1:9" x14ac:dyDescent="0.3">
      <c r="A300" s="2">
        <v>3.7051069705394249E-2</v>
      </c>
      <c r="B300" s="2">
        <v>-4.9915331638420678E-2</v>
      </c>
      <c r="C300" s="2">
        <v>0.1337579617834396</v>
      </c>
      <c r="D300" s="2">
        <v>1.8133033029607011E-2</v>
      </c>
      <c r="F300" s="2">
        <f t="shared" si="17"/>
        <v>3.6183801897317472E-2</v>
      </c>
      <c r="G300" s="2">
        <f t="shared" si="18"/>
        <v>-5.1908996525586081E-2</v>
      </c>
      <c r="H300" s="2">
        <f t="shared" si="19"/>
        <v>0.13244625033390817</v>
      </c>
      <c r="I300" s="2">
        <f t="shared" si="20"/>
        <v>1.4948131875652295E-2</v>
      </c>
    </row>
    <row r="301" spans="1:9" x14ac:dyDescent="0.3">
      <c r="A301" s="2">
        <v>4.2893182086327702E-3</v>
      </c>
      <c r="B301" s="2">
        <v>4.9866409621855394E-2</v>
      </c>
      <c r="C301" s="2">
        <v>2.247191011235947E-2</v>
      </c>
      <c r="D301" s="2">
        <v>6.0026459136647524E-2</v>
      </c>
      <c r="F301" s="2">
        <f t="shared" si="17"/>
        <v>3.4220504005559958E-3</v>
      </c>
      <c r="G301" s="2">
        <f t="shared" si="18"/>
        <v>4.7872744734689991E-2</v>
      </c>
      <c r="H301" s="2">
        <f t="shared" si="19"/>
        <v>2.1160198662828041E-2</v>
      </c>
      <c r="I301" s="2">
        <f t="shared" si="20"/>
        <v>5.684155798269281E-2</v>
      </c>
    </row>
    <row r="302" spans="1:9" x14ac:dyDescent="0.3">
      <c r="A302" s="2">
        <v>2.6902460430774853E-2</v>
      </c>
      <c r="B302" s="2">
        <v>-3.5623459955496879E-2</v>
      </c>
      <c r="C302" s="2">
        <v>-8.7912087912087794E-2</v>
      </c>
      <c r="D302" s="2">
        <v>4.1070296441197342E-2</v>
      </c>
      <c r="F302" s="2">
        <f t="shared" si="17"/>
        <v>2.6035192622698079E-2</v>
      </c>
      <c r="G302" s="2">
        <f t="shared" si="18"/>
        <v>-3.7617124842662282E-2</v>
      </c>
      <c r="H302" s="2">
        <f t="shared" si="19"/>
        <v>-8.9223799361619227E-2</v>
      </c>
      <c r="I302" s="2">
        <f t="shared" si="20"/>
        <v>3.7885395287242628E-2</v>
      </c>
    </row>
    <row r="303" spans="1:9" x14ac:dyDescent="0.3">
      <c r="A303" s="2">
        <v>1.6459206063447883E-2</v>
      </c>
      <c r="B303" s="2">
        <v>-1.3192612601323223E-2</v>
      </c>
      <c r="C303" s="2">
        <v>3.012048192771084E-2</v>
      </c>
      <c r="D303" s="2">
        <v>1.2552278785995479E-2</v>
      </c>
      <c r="F303" s="2">
        <f t="shared" si="17"/>
        <v>1.5591938255371108E-2</v>
      </c>
      <c r="G303" s="2">
        <f t="shared" si="18"/>
        <v>-1.5186277488488626E-2</v>
      </c>
      <c r="H303" s="2">
        <f t="shared" si="19"/>
        <v>2.880877047817941E-2</v>
      </c>
      <c r="I303" s="2">
        <f t="shared" si="20"/>
        <v>9.3673776320407631E-3</v>
      </c>
    </row>
    <row r="304" spans="1:9" x14ac:dyDescent="0.3">
      <c r="A304" s="2">
        <v>2.6846347852554808E-2</v>
      </c>
      <c r="B304" s="2">
        <v>3.5650803410010872E-3</v>
      </c>
      <c r="C304" s="2">
        <v>5.8479532163741438E-3</v>
      </c>
      <c r="D304" s="2">
        <v>3.2466985170891824E-3</v>
      </c>
      <c r="F304" s="2">
        <f t="shared" si="17"/>
        <v>2.5979080044478034E-2</v>
      </c>
      <c r="G304" s="2">
        <f t="shared" si="18"/>
        <v>1.5714154538356848E-3</v>
      </c>
      <c r="H304" s="2">
        <f t="shared" si="19"/>
        <v>4.5362417668427142E-3</v>
      </c>
      <c r="I304" s="2">
        <f t="shared" si="20"/>
        <v>6.1797363134466227E-5</v>
      </c>
    </row>
    <row r="305" spans="1:9" x14ac:dyDescent="0.3">
      <c r="A305" s="2">
        <v>4.2934089292406087E-2</v>
      </c>
      <c r="B305" s="2">
        <v>-3.463589759566426E-2</v>
      </c>
      <c r="C305" s="2">
        <v>-2.3255813953488292E-2</v>
      </c>
      <c r="D305" s="2">
        <v>-7.0608603839622227E-3</v>
      </c>
      <c r="F305" s="2">
        <f t="shared" si="17"/>
        <v>4.206682148432931E-2</v>
      </c>
      <c r="G305" s="2">
        <f t="shared" si="18"/>
        <v>-3.6629562482829663E-2</v>
      </c>
      <c r="H305" s="2">
        <f t="shared" si="19"/>
        <v>-2.4567525403019722E-2</v>
      </c>
      <c r="I305" s="2">
        <f t="shared" si="20"/>
        <v>-1.0245761537916939E-2</v>
      </c>
    </row>
    <row r="306" spans="1:9" x14ac:dyDescent="0.3">
      <c r="A306" s="2">
        <v>4.6828517494346758E-3</v>
      </c>
      <c r="B306" s="2">
        <v>2.7598897059757023E-2</v>
      </c>
      <c r="C306" s="2">
        <v>-4.1666666666666623E-2</v>
      </c>
      <c r="D306" s="2">
        <v>-1.6592539756597684E-2</v>
      </c>
      <c r="F306" s="2">
        <f t="shared" si="17"/>
        <v>3.8155839413579013E-3</v>
      </c>
      <c r="G306" s="2">
        <f t="shared" si="18"/>
        <v>2.560523217259162E-2</v>
      </c>
      <c r="H306" s="2">
        <f t="shared" si="19"/>
        <v>-4.2978378116198049E-2</v>
      </c>
      <c r="I306" s="2">
        <f t="shared" si="20"/>
        <v>-1.9777440910552401E-2</v>
      </c>
    </row>
    <row r="307" spans="1:9" x14ac:dyDescent="0.3">
      <c r="A307" s="2">
        <v>9.9712414136890522E-3</v>
      </c>
      <c r="B307" s="2">
        <v>3.6705533991245647E-2</v>
      </c>
      <c r="C307" s="2">
        <v>0</v>
      </c>
      <c r="D307" s="2">
        <v>4.5796899202685343E-2</v>
      </c>
      <c r="F307" s="2">
        <f t="shared" si="17"/>
        <v>9.1039736056122769E-3</v>
      </c>
      <c r="G307" s="2">
        <f t="shared" si="18"/>
        <v>3.4711869104080244E-2</v>
      </c>
      <c r="H307" s="2">
        <f t="shared" si="19"/>
        <v>-1.3117114495314294E-3</v>
      </c>
      <c r="I307" s="2">
        <f t="shared" si="20"/>
        <v>4.2611998048730629E-2</v>
      </c>
    </row>
    <row r="308" spans="1:9" x14ac:dyDescent="0.3">
      <c r="A308" s="2">
        <v>-3.7218198557178533E-2</v>
      </c>
      <c r="B308" s="2">
        <v>3.1951605113934183E-2</v>
      </c>
      <c r="C308" s="2">
        <v>2.4844720496894318E-2</v>
      </c>
      <c r="D308" s="2">
        <v>3.197920304677996E-2</v>
      </c>
      <c r="F308" s="2">
        <f t="shared" si="17"/>
        <v>-3.808546636525531E-2</v>
      </c>
      <c r="G308" s="2">
        <f t="shared" si="18"/>
        <v>2.995794022676878E-2</v>
      </c>
      <c r="H308" s="2">
        <f t="shared" si="19"/>
        <v>2.3533009047362888E-2</v>
      </c>
      <c r="I308" s="2">
        <f t="shared" si="20"/>
        <v>2.8794301892825242E-2</v>
      </c>
    </row>
    <row r="309" spans="1:9" x14ac:dyDescent="0.3">
      <c r="A309" s="2">
        <v>5.8188803172978453E-3</v>
      </c>
      <c r="B309" s="2">
        <v>1.6736066945606588E-3</v>
      </c>
      <c r="C309" s="2">
        <v>-3.0303030303030304E-2</v>
      </c>
      <c r="D309" s="2">
        <v>-2.261309733509222E-2</v>
      </c>
      <c r="F309" s="2">
        <f t="shared" si="17"/>
        <v>4.9516125092210709E-3</v>
      </c>
      <c r="G309" s="2">
        <f t="shared" si="18"/>
        <v>-3.2005819260474359E-4</v>
      </c>
      <c r="H309" s="2">
        <f t="shared" si="19"/>
        <v>-3.161474175256173E-2</v>
      </c>
      <c r="I309" s="2">
        <f t="shared" si="20"/>
        <v>-2.5797998489046937E-2</v>
      </c>
    </row>
    <row r="310" spans="1:9" x14ac:dyDescent="0.3">
      <c r="A310" s="2">
        <v>-1.9797573956293536E-2</v>
      </c>
      <c r="B310" s="2">
        <v>-3.5923092261423283E-2</v>
      </c>
      <c r="C310" s="2">
        <v>5.0000000000000044E-2</v>
      </c>
      <c r="D310" s="2">
        <v>1.1426701762328128E-3</v>
      </c>
      <c r="F310" s="2">
        <f t="shared" si="17"/>
        <v>-2.066484176437031E-2</v>
      </c>
      <c r="G310" s="2">
        <f t="shared" si="18"/>
        <v>-3.7916757148588685E-2</v>
      </c>
      <c r="H310" s="2">
        <f t="shared" si="19"/>
        <v>4.8688288550468618E-2</v>
      </c>
      <c r="I310" s="2">
        <f t="shared" si="20"/>
        <v>-2.0422309777219034E-3</v>
      </c>
    </row>
    <row r="311" spans="1:9" x14ac:dyDescent="0.3">
      <c r="A311" s="2">
        <v>-2.8106971827790497E-2</v>
      </c>
      <c r="B311" s="2">
        <v>-4.3327555574912378E-3</v>
      </c>
      <c r="C311" s="2">
        <v>3.5714285714285587E-2</v>
      </c>
      <c r="D311" s="2">
        <v>-1.7118489249738227E-2</v>
      </c>
      <c r="F311" s="2">
        <f t="shared" si="17"/>
        <v>-2.8974239635867271E-2</v>
      </c>
      <c r="G311" s="2">
        <f t="shared" si="18"/>
        <v>-6.3264204446566406E-3</v>
      </c>
      <c r="H311" s="2">
        <f t="shared" si="19"/>
        <v>3.4402574264754161E-2</v>
      </c>
      <c r="I311" s="2">
        <f t="shared" si="20"/>
        <v>-2.0303390403692945E-2</v>
      </c>
    </row>
    <row r="312" spans="1:9" x14ac:dyDescent="0.3">
      <c r="A312" s="2">
        <v>7.0482768104065452E-2</v>
      </c>
      <c r="B312" s="2">
        <v>2.1758050099946909E-2</v>
      </c>
      <c r="C312" s="2">
        <v>-5.7471264367814868E-3</v>
      </c>
      <c r="D312" s="2">
        <v>5.7184390517530076E-2</v>
      </c>
      <c r="F312" s="2">
        <f t="shared" si="17"/>
        <v>6.9615500295988675E-2</v>
      </c>
      <c r="G312" s="2">
        <f t="shared" si="18"/>
        <v>1.9764385212781507E-2</v>
      </c>
      <c r="H312" s="2">
        <f t="shared" si="19"/>
        <v>-7.0588378863129164E-3</v>
      </c>
      <c r="I312" s="2">
        <f t="shared" si="20"/>
        <v>5.3999489363575362E-2</v>
      </c>
    </row>
    <row r="313" spans="1:9" x14ac:dyDescent="0.3">
      <c r="A313" s="2">
        <v>-1.1229444993013938E-2</v>
      </c>
      <c r="B313" s="2">
        <v>2.2998261959143739E-2</v>
      </c>
      <c r="C313" s="2">
        <v>-4.0462427745664699E-2</v>
      </c>
      <c r="D313" s="2">
        <v>-1.3728632005590392E-2</v>
      </c>
      <c r="F313" s="2">
        <f t="shared" si="17"/>
        <v>-1.2096712801090714E-2</v>
      </c>
      <c r="G313" s="2">
        <f t="shared" si="18"/>
        <v>2.1004597071978336E-2</v>
      </c>
      <c r="H313" s="2">
        <f t="shared" si="19"/>
        <v>-4.1774139195196125E-2</v>
      </c>
      <c r="I313" s="2">
        <f t="shared" si="20"/>
        <v>-1.6913533159545108E-2</v>
      </c>
    </row>
    <row r="314" spans="1:9" x14ac:dyDescent="0.3">
      <c r="A314" s="2">
        <v>3.5975063429356416E-3</v>
      </c>
      <c r="B314" s="2">
        <v>8.3262282818688613E-4</v>
      </c>
      <c r="C314" s="2">
        <v>-6.024096385542254E-3</v>
      </c>
      <c r="D314" s="2">
        <v>3.5356238090757219E-2</v>
      </c>
      <c r="F314" s="2">
        <f t="shared" si="17"/>
        <v>2.7302385348588667E-3</v>
      </c>
      <c r="G314" s="2">
        <f t="shared" si="18"/>
        <v>-1.1610420589785162E-3</v>
      </c>
      <c r="H314" s="2">
        <f t="shared" si="19"/>
        <v>-7.3358078350736836E-3</v>
      </c>
      <c r="I314" s="2">
        <f t="shared" si="20"/>
        <v>3.2171336936802505E-2</v>
      </c>
    </row>
    <row r="315" spans="1:9" x14ac:dyDescent="0.3">
      <c r="A315" s="2">
        <v>5.7870809953318144E-3</v>
      </c>
      <c r="B315" s="2">
        <v>1.2479201746396065E-2</v>
      </c>
      <c r="C315" s="2">
        <v>7.2727272727272682E-2</v>
      </c>
      <c r="D315" s="2">
        <v>3.7375601612061757E-2</v>
      </c>
      <c r="F315" s="2">
        <f t="shared" si="17"/>
        <v>4.9198131872550399E-3</v>
      </c>
      <c r="G315" s="2">
        <f t="shared" si="18"/>
        <v>1.0485536859230662E-2</v>
      </c>
      <c r="H315" s="2">
        <f t="shared" si="19"/>
        <v>7.1415561277741249E-2</v>
      </c>
      <c r="I315" s="2">
        <f t="shared" si="20"/>
        <v>3.4190700458107043E-2</v>
      </c>
    </row>
    <row r="316" spans="1:9" x14ac:dyDescent="0.3">
      <c r="A316" s="2">
        <v>-1.2392587218558605E-2</v>
      </c>
      <c r="B316" s="2">
        <v>4.9301562836534522E-2</v>
      </c>
      <c r="C316" s="2">
        <v>2.8248587570621469E-2</v>
      </c>
      <c r="D316" s="2">
        <v>1.4515241430046719E-2</v>
      </c>
      <c r="F316" s="2">
        <f t="shared" si="17"/>
        <v>-1.3259855026635381E-2</v>
      </c>
      <c r="G316" s="2">
        <f t="shared" si="18"/>
        <v>4.730789794936912E-2</v>
      </c>
      <c r="H316" s="2">
        <f t="shared" si="19"/>
        <v>2.6936876121090039E-2</v>
      </c>
      <c r="I316" s="2">
        <f t="shared" si="20"/>
        <v>1.1330340276092003E-2</v>
      </c>
    </row>
    <row r="317" spans="1:9" x14ac:dyDescent="0.3">
      <c r="A317" s="2">
        <v>6.5806642823244624E-3</v>
      </c>
      <c r="B317" s="2">
        <v>4.9334410315878173E-2</v>
      </c>
      <c r="C317" s="2">
        <v>-4.3956043956043994E-2</v>
      </c>
      <c r="D317" s="2">
        <v>7.6649481330748478E-4</v>
      </c>
      <c r="F317" s="2">
        <f t="shared" si="17"/>
        <v>5.7133964742476879E-3</v>
      </c>
      <c r="G317" s="2">
        <f t="shared" si="18"/>
        <v>4.734074542871277E-2</v>
      </c>
      <c r="H317" s="2">
        <f t="shared" si="19"/>
        <v>-4.526775540557542E-2</v>
      </c>
      <c r="I317" s="2">
        <f t="shared" si="20"/>
        <v>-2.4184063406472315E-3</v>
      </c>
    </row>
    <row r="318" spans="1:9" x14ac:dyDescent="0.3">
      <c r="A318" s="2">
        <v>-2.9056884878908684E-3</v>
      </c>
      <c r="B318" s="2">
        <v>4.9999970149253725E-2</v>
      </c>
      <c r="C318" s="2">
        <v>1.7241379310344869E-2</v>
      </c>
      <c r="D318" s="2">
        <v>9.4460694239771013E-3</v>
      </c>
      <c r="F318" s="2">
        <f t="shared" si="17"/>
        <v>-3.7729562959676428E-3</v>
      </c>
      <c r="G318" s="2">
        <f t="shared" si="18"/>
        <v>4.8006305262088322E-2</v>
      </c>
      <c r="H318" s="2">
        <f t="shared" si="19"/>
        <v>1.5929667860813439E-2</v>
      </c>
      <c r="I318" s="2">
        <f t="shared" si="20"/>
        <v>6.2611682700223856E-3</v>
      </c>
    </row>
    <row r="319" spans="1:9" x14ac:dyDescent="0.3">
      <c r="A319" s="2">
        <v>-2.6084337730513489E-3</v>
      </c>
      <c r="B319" s="2">
        <v>-7.817981743226142E-3</v>
      </c>
      <c r="C319" s="2">
        <v>2.2598870056497296E-2</v>
      </c>
      <c r="D319" s="2">
        <v>1.5427444171249718E-2</v>
      </c>
      <c r="F319" s="2">
        <f t="shared" si="17"/>
        <v>-3.4757015811281234E-3</v>
      </c>
      <c r="G319" s="2">
        <f t="shared" si="18"/>
        <v>-9.8116466303915448E-3</v>
      </c>
      <c r="H319" s="2">
        <f t="shared" si="19"/>
        <v>2.1287158606965867E-2</v>
      </c>
      <c r="I319" s="2">
        <f t="shared" si="20"/>
        <v>1.2242543017295002E-2</v>
      </c>
    </row>
    <row r="320" spans="1:9" x14ac:dyDescent="0.3">
      <c r="A320" s="2">
        <v>-3.8878109168691824E-3</v>
      </c>
      <c r="B320" s="2">
        <v>-3.868201839475572E-2</v>
      </c>
      <c r="C320" s="2">
        <v>-1.1049723756906233E-2</v>
      </c>
      <c r="D320" s="2">
        <v>-2.2665109785311232E-2</v>
      </c>
      <c r="F320" s="2">
        <f t="shared" si="17"/>
        <v>-4.7550787249459568E-3</v>
      </c>
      <c r="G320" s="2">
        <f t="shared" si="18"/>
        <v>-4.0675683281921123E-2</v>
      </c>
      <c r="H320" s="2">
        <f t="shared" si="19"/>
        <v>-1.2361435206437663E-2</v>
      </c>
      <c r="I320" s="2">
        <f t="shared" si="20"/>
        <v>-2.5850010939265949E-2</v>
      </c>
    </row>
    <row r="321" spans="1:9" x14ac:dyDescent="0.3">
      <c r="A321" s="2">
        <v>-1.062069139952909E-2</v>
      </c>
      <c r="B321" s="2">
        <v>-2.2354844183453352E-3</v>
      </c>
      <c r="C321" s="2">
        <v>0</v>
      </c>
      <c r="D321" s="2">
        <v>8.1550816901052037E-3</v>
      </c>
      <c r="F321" s="2">
        <f t="shared" si="17"/>
        <v>-1.1487959207605866E-2</v>
      </c>
      <c r="G321" s="2">
        <f t="shared" si="18"/>
        <v>-4.229149305510738E-3</v>
      </c>
      <c r="H321" s="2">
        <f t="shared" si="19"/>
        <v>-1.3117114495314294E-3</v>
      </c>
      <c r="I321" s="2">
        <f t="shared" si="20"/>
        <v>4.970180536150488E-3</v>
      </c>
    </row>
    <row r="322" spans="1:9" x14ac:dyDescent="0.3">
      <c r="A322" s="2">
        <v>1.3005960300785371E-2</v>
      </c>
      <c r="B322" s="2">
        <v>-3.734130115046906E-3</v>
      </c>
      <c r="C322" s="2">
        <v>-1.117318435754186E-2</v>
      </c>
      <c r="D322" s="2">
        <v>8.0384150493190393E-2</v>
      </c>
      <c r="F322" s="2">
        <f t="shared" si="17"/>
        <v>1.2138692492708596E-2</v>
      </c>
      <c r="G322" s="2">
        <f t="shared" si="18"/>
        <v>-5.7277950022123084E-3</v>
      </c>
      <c r="H322" s="2">
        <f t="shared" si="19"/>
        <v>-1.2484895807073289E-2</v>
      </c>
      <c r="I322" s="2">
        <f t="shared" si="20"/>
        <v>7.7199249339235679E-2</v>
      </c>
    </row>
    <row r="323" spans="1:9" x14ac:dyDescent="0.3">
      <c r="A323" s="2">
        <v>6.1362699001688663E-3</v>
      </c>
      <c r="B323" s="2">
        <v>-1.4992354497406777E-3</v>
      </c>
      <c r="C323" s="2">
        <v>-1.6949152542372923E-2</v>
      </c>
      <c r="D323" s="2">
        <v>0.1209640092399122</v>
      </c>
      <c r="F323" s="2">
        <f t="shared" si="17"/>
        <v>5.2690020920920918E-3</v>
      </c>
      <c r="G323" s="2">
        <f t="shared" si="18"/>
        <v>-3.49290033690608E-3</v>
      </c>
      <c r="H323" s="2">
        <f t="shared" si="19"/>
        <v>-1.8260863991904352E-2</v>
      </c>
      <c r="I323" s="2">
        <f t="shared" si="20"/>
        <v>0.11777910808595748</v>
      </c>
    </row>
    <row r="324" spans="1:9" x14ac:dyDescent="0.3">
      <c r="A324" s="2">
        <v>-1.618539780733488E-2</v>
      </c>
      <c r="B324" s="2">
        <v>3.7537538664790949E-3</v>
      </c>
      <c r="C324" s="2">
        <v>-2.2988505747126357E-2</v>
      </c>
      <c r="D324" s="2">
        <v>-2.3168459779078162E-2</v>
      </c>
      <c r="F324" s="2">
        <f t="shared" ref="F324:F387" si="21">A324-A$1236</f>
        <v>-1.7052665615411654E-2</v>
      </c>
      <c r="G324" s="2">
        <f t="shared" si="18"/>
        <v>1.7600889793136926E-3</v>
      </c>
      <c r="H324" s="2">
        <f t="shared" si="19"/>
        <v>-2.4300217196657786E-2</v>
      </c>
      <c r="I324" s="2">
        <f t="shared" si="20"/>
        <v>-2.6353360933032879E-2</v>
      </c>
    </row>
    <row r="325" spans="1:9" x14ac:dyDescent="0.3">
      <c r="A325" s="2">
        <v>-7.2482871836556826E-3</v>
      </c>
      <c r="B325" s="2">
        <v>-1.8698579467421973E-2</v>
      </c>
      <c r="C325" s="2">
        <v>0</v>
      </c>
      <c r="D325" s="2">
        <v>-2.7777281620113151E-3</v>
      </c>
      <c r="F325" s="2">
        <f t="shared" si="21"/>
        <v>-8.1155549917324571E-3</v>
      </c>
      <c r="G325" s="2">
        <f t="shared" si="18"/>
        <v>-2.0692244354587375E-2</v>
      </c>
      <c r="H325" s="2">
        <f t="shared" si="19"/>
        <v>-1.3117114495314294E-3</v>
      </c>
      <c r="I325" s="2">
        <f t="shared" si="20"/>
        <v>-5.9626293159660317E-3</v>
      </c>
    </row>
    <row r="326" spans="1:9" x14ac:dyDescent="0.3">
      <c r="A326" s="2">
        <v>6.6767764468654497E-3</v>
      </c>
      <c r="B326" s="2">
        <v>-2.6676830081610675E-2</v>
      </c>
      <c r="C326" s="2">
        <v>7.0588235294117604E-2</v>
      </c>
      <c r="D326" s="2">
        <v>6.5780926972979339E-2</v>
      </c>
      <c r="F326" s="2">
        <f t="shared" si="21"/>
        <v>5.8095086387886753E-3</v>
      </c>
      <c r="G326" s="2">
        <f t="shared" si="18"/>
        <v>-2.8670494968776078E-2</v>
      </c>
      <c r="H326" s="2">
        <f t="shared" si="19"/>
        <v>6.9276523844586171E-2</v>
      </c>
      <c r="I326" s="2">
        <f t="shared" si="20"/>
        <v>6.2596025819024625E-2</v>
      </c>
    </row>
    <row r="327" spans="1:9" x14ac:dyDescent="0.3">
      <c r="A327" s="2">
        <v>-6.5132678009859682E-3</v>
      </c>
      <c r="B327" s="2">
        <v>1.7227862716612721E-2</v>
      </c>
      <c r="C327" s="2">
        <v>-1.098901098901095E-2</v>
      </c>
      <c r="D327" s="2">
        <v>0.23663050300899865</v>
      </c>
      <c r="F327" s="2">
        <f t="shared" si="21"/>
        <v>-7.3805356090627426E-3</v>
      </c>
      <c r="G327" s="2">
        <f t="shared" si="18"/>
        <v>1.5234197829447318E-2</v>
      </c>
      <c r="H327" s="2">
        <f t="shared" si="19"/>
        <v>-1.230072243854238E-2</v>
      </c>
      <c r="I327" s="2">
        <f t="shared" si="20"/>
        <v>0.23344560185504393</v>
      </c>
    </row>
    <row r="328" spans="1:9" x14ac:dyDescent="0.3">
      <c r="A328" s="2">
        <v>2.6511698610680604E-2</v>
      </c>
      <c r="B328" s="2">
        <v>-8.4679757567963487E-3</v>
      </c>
      <c r="C328" s="2">
        <v>-1.1111111111111072E-2</v>
      </c>
      <c r="D328" s="2">
        <v>-7.1533075923196035E-2</v>
      </c>
      <c r="F328" s="2">
        <f t="shared" si="21"/>
        <v>2.564443080260383E-2</v>
      </c>
      <c r="G328" s="2">
        <f t="shared" si="18"/>
        <v>-1.0461640643961751E-2</v>
      </c>
      <c r="H328" s="2">
        <f t="shared" si="19"/>
        <v>-1.2422822560642501E-2</v>
      </c>
      <c r="I328" s="2">
        <f t="shared" si="20"/>
        <v>-7.4717977077150749E-2</v>
      </c>
    </row>
    <row r="329" spans="1:9" x14ac:dyDescent="0.3">
      <c r="A329" s="2">
        <v>-1.2492342412141725E-2</v>
      </c>
      <c r="B329" s="2">
        <v>-3.8043492607344957E-2</v>
      </c>
      <c r="C329" s="2">
        <v>-5.6179775280899673E-3</v>
      </c>
      <c r="D329" s="2">
        <v>4.0273816663445343E-3</v>
      </c>
      <c r="F329" s="2">
        <f t="shared" si="21"/>
        <v>-1.3359610220218501E-2</v>
      </c>
      <c r="G329" s="2">
        <f t="shared" si="18"/>
        <v>-4.003715749451036E-2</v>
      </c>
      <c r="H329" s="2">
        <f t="shared" si="19"/>
        <v>-6.9296889776213969E-3</v>
      </c>
      <c r="I329" s="2">
        <f t="shared" si="20"/>
        <v>8.4248051238981813E-4</v>
      </c>
    </row>
    <row r="330" spans="1:9" x14ac:dyDescent="0.3">
      <c r="A330" s="2">
        <v>2.629633256288239E-3</v>
      </c>
      <c r="B330" s="2">
        <v>3.1477013212639016E-2</v>
      </c>
      <c r="C330" s="2">
        <v>0.14124293785310735</v>
      </c>
      <c r="D330" s="2">
        <v>5.4061539229142983E-3</v>
      </c>
      <c r="F330" s="2">
        <f t="shared" si="21"/>
        <v>1.7623654482114644E-3</v>
      </c>
      <c r="G330" s="2">
        <f t="shared" si="18"/>
        <v>2.9483348325473613E-2</v>
      </c>
      <c r="H330" s="2">
        <f t="shared" si="19"/>
        <v>0.13993122640357591</v>
      </c>
      <c r="I330" s="2">
        <f t="shared" si="20"/>
        <v>2.2212527689595822E-3</v>
      </c>
    </row>
    <row r="331" spans="1:9" x14ac:dyDescent="0.3">
      <c r="A331" s="2">
        <v>-1.6752188263525009E-2</v>
      </c>
      <c r="B331" s="2">
        <v>-4.9295804403887193E-2</v>
      </c>
      <c r="C331" s="2">
        <v>9.9009900990098664E-3</v>
      </c>
      <c r="D331" s="2">
        <v>-3.0182005531400512E-2</v>
      </c>
      <c r="F331" s="2">
        <f t="shared" si="21"/>
        <v>-1.7619456071601782E-2</v>
      </c>
      <c r="G331" s="2">
        <f t="shared" si="18"/>
        <v>-5.1289469291052596E-2</v>
      </c>
      <c r="H331" s="2">
        <f t="shared" si="19"/>
        <v>8.5892786494784368E-3</v>
      </c>
      <c r="I331" s="2">
        <f t="shared" si="20"/>
        <v>-3.3366906685355226E-2</v>
      </c>
    </row>
    <row r="332" spans="1:9" x14ac:dyDescent="0.3">
      <c r="A332" s="2">
        <v>3.1480292771374919E-3</v>
      </c>
      <c r="B332" s="2">
        <v>-1.3991736625514393E-2</v>
      </c>
      <c r="C332" s="2">
        <v>-0.13235294117647056</v>
      </c>
      <c r="D332" s="2">
        <v>5.5446450415693746E-3</v>
      </c>
      <c r="F332" s="2">
        <f t="shared" si="21"/>
        <v>2.2807614690607174E-3</v>
      </c>
      <c r="G332" s="2">
        <f t="shared" si="18"/>
        <v>-1.5985401512679794E-2</v>
      </c>
      <c r="H332" s="2">
        <f t="shared" si="19"/>
        <v>-0.133664652626002</v>
      </c>
      <c r="I332" s="2">
        <f t="shared" si="20"/>
        <v>2.3597438876146585E-3</v>
      </c>
    </row>
    <row r="333" spans="1:9" x14ac:dyDescent="0.3">
      <c r="A333" s="2">
        <v>1.9619119716783269E-2</v>
      </c>
      <c r="B333" s="2">
        <v>-2.2537611935305128E-2</v>
      </c>
      <c r="C333" s="2">
        <v>0.11864406779661026</v>
      </c>
      <c r="D333" s="2">
        <v>4.2511532555922209E-2</v>
      </c>
      <c r="F333" s="2">
        <f t="shared" si="21"/>
        <v>1.8751851908706495E-2</v>
      </c>
      <c r="G333" s="2">
        <f t="shared" si="18"/>
        <v>-2.453127682247053E-2</v>
      </c>
      <c r="H333" s="2">
        <f t="shared" si="19"/>
        <v>0.11733235634707882</v>
      </c>
      <c r="I333" s="2">
        <f t="shared" si="20"/>
        <v>3.9326631401967495E-2</v>
      </c>
    </row>
    <row r="334" spans="1:9" x14ac:dyDescent="0.3">
      <c r="A334" s="2">
        <v>-7.5650498891657878E-3</v>
      </c>
      <c r="B334" s="2">
        <v>-1.707907800305844E-3</v>
      </c>
      <c r="C334" s="2">
        <v>0.26767676767676768</v>
      </c>
      <c r="D334" s="2">
        <v>-6.1423143882318636E-3</v>
      </c>
      <c r="F334" s="2">
        <f t="shared" si="21"/>
        <v>-8.4323176972425622E-3</v>
      </c>
      <c r="G334" s="2">
        <f t="shared" si="18"/>
        <v>-3.7015726874712464E-3</v>
      </c>
      <c r="H334" s="2">
        <f t="shared" si="19"/>
        <v>0.26636505622723627</v>
      </c>
      <c r="I334" s="2">
        <f t="shared" si="20"/>
        <v>-9.3272155421865802E-3</v>
      </c>
    </row>
    <row r="335" spans="1:9" x14ac:dyDescent="0.3">
      <c r="A335" s="2">
        <v>-1.6500195859313654E-2</v>
      </c>
      <c r="B335" s="2">
        <v>4.9615003428314722E-2</v>
      </c>
      <c r="C335" s="2">
        <v>-3.9840637450199202E-2</v>
      </c>
      <c r="D335" s="2">
        <v>-2.0944142499602882E-2</v>
      </c>
      <c r="F335" s="2">
        <f t="shared" si="21"/>
        <v>-1.7367463667390427E-2</v>
      </c>
      <c r="G335" s="2">
        <f t="shared" si="18"/>
        <v>4.7621338541149319E-2</v>
      </c>
      <c r="H335" s="2">
        <f t="shared" si="19"/>
        <v>-4.1152348899730629E-2</v>
      </c>
      <c r="I335" s="2">
        <f t="shared" si="20"/>
        <v>-2.41290436535576E-2</v>
      </c>
    </row>
    <row r="336" spans="1:9" x14ac:dyDescent="0.3">
      <c r="A336" s="2">
        <v>2.5996155708507382E-3</v>
      </c>
      <c r="B336" s="2">
        <v>4.9714818246611864E-2</v>
      </c>
      <c r="C336" s="2">
        <v>2.0746887966804978E-2</v>
      </c>
      <c r="D336" s="2">
        <v>3.5052287420529494E-4</v>
      </c>
      <c r="F336" s="2">
        <f t="shared" si="21"/>
        <v>1.7323477627739635E-3</v>
      </c>
      <c r="G336" s="2">
        <f t="shared" si="18"/>
        <v>4.7721153359446461E-2</v>
      </c>
      <c r="H336" s="2">
        <f t="shared" si="19"/>
        <v>1.9435176517273549E-2</v>
      </c>
      <c r="I336" s="2">
        <f t="shared" si="20"/>
        <v>-2.8343782797494214E-3</v>
      </c>
    </row>
    <row r="337" spans="1:9" x14ac:dyDescent="0.3">
      <c r="A337" s="2">
        <v>1.1739857896033495E-2</v>
      </c>
      <c r="B337" s="2">
        <v>4.9689377338839193E-2</v>
      </c>
      <c r="C337" s="2">
        <v>-8.1300813008130079E-2</v>
      </c>
      <c r="D337" s="2">
        <v>-2.6467926931043162E-2</v>
      </c>
      <c r="F337" s="2">
        <f t="shared" si="21"/>
        <v>1.087259008795672E-2</v>
      </c>
      <c r="G337" s="2">
        <f t="shared" si="18"/>
        <v>4.769571245167379E-2</v>
      </c>
      <c r="H337" s="2">
        <f t="shared" si="19"/>
        <v>-8.2612524457661513E-2</v>
      </c>
      <c r="I337" s="2">
        <f t="shared" si="20"/>
        <v>-2.9652828084997879E-2</v>
      </c>
    </row>
    <row r="338" spans="1:9" x14ac:dyDescent="0.3">
      <c r="A338" s="2">
        <v>2.5746210390178825E-2</v>
      </c>
      <c r="B338" s="2">
        <v>4.9556199691011778E-2</v>
      </c>
      <c r="C338" s="2">
        <v>-1.7699115044247881E-2</v>
      </c>
      <c r="D338" s="2">
        <v>1.9265327683931639E-2</v>
      </c>
      <c r="F338" s="2">
        <f t="shared" si="21"/>
        <v>2.4878942582102052E-2</v>
      </c>
      <c r="G338" s="2">
        <f t="shared" si="18"/>
        <v>4.7562534803846375E-2</v>
      </c>
      <c r="H338" s="2">
        <f t="shared" si="19"/>
        <v>-1.9010826493779311E-2</v>
      </c>
      <c r="I338" s="2">
        <f t="shared" si="20"/>
        <v>1.6080426529976922E-2</v>
      </c>
    </row>
    <row r="339" spans="1:9" x14ac:dyDescent="0.3">
      <c r="A339" s="2">
        <v>7.0627212379172716E-2</v>
      </c>
      <c r="B339" s="2">
        <v>4.9330516532650456E-2</v>
      </c>
      <c r="C339" s="2">
        <v>2.7027027027027091E-2</v>
      </c>
      <c r="D339" s="2">
        <v>5.3877513381684096E-2</v>
      </c>
      <c r="F339" s="2">
        <f t="shared" si="21"/>
        <v>6.9759944571095939E-2</v>
      </c>
      <c r="G339" s="2">
        <f t="shared" ref="G339:G402" si="22">B339-B$1236</f>
        <v>4.7336851645485054E-2</v>
      </c>
      <c r="H339" s="2">
        <f t="shared" ref="H339:H402" si="23">C339-C$1236</f>
        <v>2.5715315577495661E-2</v>
      </c>
      <c r="I339" s="2">
        <f t="shared" ref="I339:I402" si="24">D339-D$1236</f>
        <v>5.0692612227729382E-2</v>
      </c>
    </row>
    <row r="340" spans="1:9" x14ac:dyDescent="0.3">
      <c r="A340" s="2">
        <v>2.4849313524547894E-3</v>
      </c>
      <c r="B340" s="2">
        <v>-1.8804486990106829E-2</v>
      </c>
      <c r="C340" s="2">
        <v>-2.1929824561403508E-2</v>
      </c>
      <c r="D340" s="2">
        <v>-7.7102768435841906E-3</v>
      </c>
      <c r="F340" s="2">
        <f t="shared" si="21"/>
        <v>1.6176635443780148E-3</v>
      </c>
      <c r="G340" s="2">
        <f t="shared" si="22"/>
        <v>-2.0798151877272231E-2</v>
      </c>
      <c r="H340" s="2">
        <f t="shared" si="23"/>
        <v>-2.3241536010934937E-2</v>
      </c>
      <c r="I340" s="2">
        <f t="shared" si="24"/>
        <v>-1.0895177997538906E-2</v>
      </c>
    </row>
    <row r="341" spans="1:9" x14ac:dyDescent="0.3">
      <c r="A341" s="2">
        <v>-7.4145422084334993E-3</v>
      </c>
      <c r="B341" s="2">
        <v>4.9965692677657964E-2</v>
      </c>
      <c r="C341" s="2">
        <v>3.5874439461883442E-2</v>
      </c>
      <c r="D341" s="2">
        <v>-9.6285209084491646E-3</v>
      </c>
      <c r="F341" s="2">
        <f t="shared" si="21"/>
        <v>-8.2818100165102746E-3</v>
      </c>
      <c r="G341" s="2">
        <f t="shared" si="22"/>
        <v>4.7972027790492561E-2</v>
      </c>
      <c r="H341" s="2">
        <f t="shared" si="23"/>
        <v>3.4562728012352016E-2</v>
      </c>
      <c r="I341" s="2">
        <f t="shared" si="24"/>
        <v>-1.281342206240388E-2</v>
      </c>
    </row>
    <row r="342" spans="1:9" x14ac:dyDescent="0.3">
      <c r="A342" s="2">
        <v>7.0790341481504959E-3</v>
      </c>
      <c r="B342" s="2">
        <v>4.9543717713574409E-2</v>
      </c>
      <c r="C342" s="2">
        <v>1.7316017316017254E-2</v>
      </c>
      <c r="D342" s="2">
        <v>-1.5691558906776856E-2</v>
      </c>
      <c r="F342" s="2">
        <f t="shared" si="21"/>
        <v>6.2117663400737214E-3</v>
      </c>
      <c r="G342" s="2">
        <f t="shared" si="22"/>
        <v>4.7550052826409006E-2</v>
      </c>
      <c r="H342" s="2">
        <f t="shared" si="23"/>
        <v>1.6004305866485824E-2</v>
      </c>
      <c r="I342" s="2">
        <f t="shared" si="24"/>
        <v>-1.8876460060731574E-2</v>
      </c>
    </row>
    <row r="343" spans="1:9" x14ac:dyDescent="0.3">
      <c r="A343" s="2">
        <v>2.4580675131969051E-3</v>
      </c>
      <c r="B343" s="2">
        <v>4.9068285714285668E-2</v>
      </c>
      <c r="C343" s="2">
        <v>-2.1276595744680851E-2</v>
      </c>
      <c r="D343" s="2">
        <v>2.9630930602329335E-2</v>
      </c>
      <c r="F343" s="2">
        <f t="shared" si="21"/>
        <v>1.5907997051201304E-3</v>
      </c>
      <c r="G343" s="2">
        <f t="shared" si="22"/>
        <v>4.7074620827120266E-2</v>
      </c>
      <c r="H343" s="2">
        <f t="shared" si="23"/>
        <v>-2.258830719421228E-2</v>
      </c>
      <c r="I343" s="2">
        <f t="shared" si="24"/>
        <v>2.6446029448374618E-2</v>
      </c>
    </row>
    <row r="344" spans="1:9" x14ac:dyDescent="0.3">
      <c r="A344" s="2">
        <v>-1.1098848250741469E-2</v>
      </c>
      <c r="B344" s="2">
        <v>-4.6773204740315107E-2</v>
      </c>
      <c r="C344" s="2">
        <v>-2.1739130434782608E-2</v>
      </c>
      <c r="D344" s="2">
        <v>-1.1443917855101161E-2</v>
      </c>
      <c r="F344" s="2">
        <f t="shared" si="21"/>
        <v>-1.1966116058818244E-2</v>
      </c>
      <c r="G344" s="2">
        <f t="shared" si="22"/>
        <v>-4.8766869627480509E-2</v>
      </c>
      <c r="H344" s="2">
        <f t="shared" si="23"/>
        <v>-2.3050841884314038E-2</v>
      </c>
      <c r="I344" s="2">
        <f t="shared" si="24"/>
        <v>-1.4628819009055877E-2</v>
      </c>
    </row>
    <row r="345" spans="1:9" x14ac:dyDescent="0.3">
      <c r="A345" s="2">
        <v>3.0232760189438305E-3</v>
      </c>
      <c r="B345" s="2">
        <v>-6.8323354037267553E-3</v>
      </c>
      <c r="C345" s="2">
        <v>0</v>
      </c>
      <c r="D345" s="2">
        <v>-7.3205602387592288E-3</v>
      </c>
      <c r="F345" s="2">
        <f t="shared" si="21"/>
        <v>2.1560082108670556E-3</v>
      </c>
      <c r="G345" s="2">
        <f t="shared" si="22"/>
        <v>-8.8260002908921581E-3</v>
      </c>
      <c r="H345" s="2">
        <f t="shared" si="23"/>
        <v>-1.3117114495314294E-3</v>
      </c>
      <c r="I345" s="2">
        <f t="shared" si="24"/>
        <v>-1.0505461392713945E-2</v>
      </c>
    </row>
    <row r="346" spans="1:9" x14ac:dyDescent="0.3">
      <c r="A346" s="2">
        <v>-2.1620242112556701E-2</v>
      </c>
      <c r="B346" s="2">
        <v>-4.9405843004596939E-2</v>
      </c>
      <c r="C346" s="2">
        <v>-7.5555555555555529E-2</v>
      </c>
      <c r="D346" s="2">
        <v>-4.9562553804083143E-2</v>
      </c>
      <c r="F346" s="2">
        <f t="shared" si="21"/>
        <v>-2.2487509920633475E-2</v>
      </c>
      <c r="G346" s="2">
        <f t="shared" si="22"/>
        <v>-5.1399507891762342E-2</v>
      </c>
      <c r="H346" s="2">
        <f t="shared" si="23"/>
        <v>-7.6867267005086962E-2</v>
      </c>
      <c r="I346" s="2">
        <f t="shared" si="24"/>
        <v>-5.2747454958037857E-2</v>
      </c>
    </row>
    <row r="347" spans="1:9" x14ac:dyDescent="0.3">
      <c r="A347" s="2">
        <v>-1.9815267437425978E-2</v>
      </c>
      <c r="B347" s="2">
        <v>-5.0000039473684262E-2</v>
      </c>
      <c r="C347" s="2">
        <v>-1.4423076923076957E-2</v>
      </c>
      <c r="D347" s="2">
        <v>1.1909077279314508E-2</v>
      </c>
      <c r="F347" s="2">
        <f t="shared" si="21"/>
        <v>-2.0682535245502752E-2</v>
      </c>
      <c r="G347" s="2">
        <f t="shared" si="22"/>
        <v>-5.1993704360849664E-2</v>
      </c>
      <c r="H347" s="2">
        <f t="shared" si="23"/>
        <v>-1.5734788372608385E-2</v>
      </c>
      <c r="I347" s="2">
        <f t="shared" si="24"/>
        <v>8.7241761253597921E-3</v>
      </c>
    </row>
    <row r="348" spans="1:9" x14ac:dyDescent="0.3">
      <c r="A348" s="2">
        <v>8.8867386015215738E-3</v>
      </c>
      <c r="B348" s="2">
        <v>-1.3850416087967428E-2</v>
      </c>
      <c r="C348" s="2">
        <v>-0.10243902439024397</v>
      </c>
      <c r="D348" s="2">
        <v>1.1233798731094893E-2</v>
      </c>
      <c r="F348" s="2">
        <f t="shared" si="21"/>
        <v>8.0194707934447985E-3</v>
      </c>
      <c r="G348" s="2">
        <f t="shared" si="22"/>
        <v>-1.5844080975132829E-2</v>
      </c>
      <c r="H348" s="2">
        <f t="shared" si="23"/>
        <v>-0.1037507358397754</v>
      </c>
      <c r="I348" s="2">
        <f t="shared" si="24"/>
        <v>8.048897577140177E-3</v>
      </c>
    </row>
    <row r="349" spans="1:9" x14ac:dyDescent="0.3">
      <c r="A349" s="2">
        <v>-2.2234084329870004E-2</v>
      </c>
      <c r="B349" s="2">
        <v>-4.2134833236018257E-2</v>
      </c>
      <c r="C349" s="2">
        <v>-1.0869565217391266E-2</v>
      </c>
      <c r="D349" s="2">
        <v>-4.6199898589204265E-2</v>
      </c>
      <c r="F349" s="2">
        <f t="shared" si="21"/>
        <v>-2.3101352137946778E-2</v>
      </c>
      <c r="G349" s="2">
        <f t="shared" si="22"/>
        <v>-4.412849812318366E-2</v>
      </c>
      <c r="H349" s="2">
        <f t="shared" si="23"/>
        <v>-1.2181276666922695E-2</v>
      </c>
      <c r="I349" s="2">
        <f t="shared" si="24"/>
        <v>-4.9384799743158979E-2</v>
      </c>
    </row>
    <row r="350" spans="1:9" x14ac:dyDescent="0.3">
      <c r="A350" s="2">
        <v>9.3984918514365082E-3</v>
      </c>
      <c r="B350" s="2">
        <v>4.9853389289738578E-2</v>
      </c>
      <c r="C350" s="2">
        <v>0.13186813186813198</v>
      </c>
      <c r="D350" s="2">
        <v>3.642070683995037E-2</v>
      </c>
      <c r="F350" s="2">
        <f t="shared" si="21"/>
        <v>8.5312240433597329E-3</v>
      </c>
      <c r="G350" s="2">
        <f t="shared" si="22"/>
        <v>4.7859724402573176E-2</v>
      </c>
      <c r="H350" s="2">
        <f t="shared" si="23"/>
        <v>0.13055642041860055</v>
      </c>
      <c r="I350" s="2">
        <f t="shared" si="24"/>
        <v>3.3235805685995656E-2</v>
      </c>
    </row>
    <row r="351" spans="1:9" x14ac:dyDescent="0.3">
      <c r="A351" s="2">
        <v>6.6084543584969228E-3</v>
      </c>
      <c r="B351" s="2">
        <v>1.3966480837052538E-2</v>
      </c>
      <c r="C351" s="2">
        <v>4.8543689320387313E-3</v>
      </c>
      <c r="D351" s="2">
        <v>5.4941306538695132E-2</v>
      </c>
      <c r="F351" s="2">
        <f t="shared" si="21"/>
        <v>5.7411865504201484E-3</v>
      </c>
      <c r="G351" s="2">
        <f t="shared" si="22"/>
        <v>1.1972815949887135E-2</v>
      </c>
      <c r="H351" s="2">
        <f t="shared" si="23"/>
        <v>3.5426574825073017E-3</v>
      </c>
      <c r="I351" s="2">
        <f t="shared" si="24"/>
        <v>5.1756405384740418E-2</v>
      </c>
    </row>
    <row r="352" spans="1:9" x14ac:dyDescent="0.3">
      <c r="A352" s="2">
        <v>1.2995027565916122E-2</v>
      </c>
      <c r="B352" s="2">
        <v>3.9944932229887951E-2</v>
      </c>
      <c r="C352" s="2">
        <v>-5.3140096618357384E-2</v>
      </c>
      <c r="D352" s="2">
        <v>7.4398503484074986E-3</v>
      </c>
      <c r="F352" s="2">
        <f t="shared" si="21"/>
        <v>1.2127759757839347E-2</v>
      </c>
      <c r="G352" s="2">
        <f t="shared" si="22"/>
        <v>3.7951267342722549E-2</v>
      </c>
      <c r="H352" s="2">
        <f t="shared" si="23"/>
        <v>-5.445180806788881E-2</v>
      </c>
      <c r="I352" s="2">
        <f t="shared" si="24"/>
        <v>4.2549491944527829E-3</v>
      </c>
    </row>
    <row r="353" spans="1:9" x14ac:dyDescent="0.3">
      <c r="A353" s="2">
        <v>-4.7660507532495122E-3</v>
      </c>
      <c r="B353" s="2">
        <v>-3.4437059602648999E-2</v>
      </c>
      <c r="C353" s="2">
        <v>-2.551020408163265E-2</v>
      </c>
      <c r="D353" s="2">
        <v>-2.6853824842702017E-3</v>
      </c>
      <c r="F353" s="2">
        <f t="shared" si="21"/>
        <v>-5.6333185613262867E-3</v>
      </c>
      <c r="G353" s="2">
        <f t="shared" si="22"/>
        <v>-3.6430724489814402E-2</v>
      </c>
      <c r="H353" s="2">
        <f t="shared" si="23"/>
        <v>-2.682191553116408E-2</v>
      </c>
      <c r="I353" s="2">
        <f t="shared" si="24"/>
        <v>-5.8702836382249178E-3</v>
      </c>
    </row>
    <row r="354" spans="1:9" x14ac:dyDescent="0.3">
      <c r="A354" s="2">
        <v>-4.0728065630702762E-3</v>
      </c>
      <c r="B354" s="2">
        <v>-1.4403346655600932E-2</v>
      </c>
      <c r="C354" s="2">
        <v>-3.1413612565445101E-2</v>
      </c>
      <c r="D354" s="2">
        <v>3.7192776012125783E-2</v>
      </c>
      <c r="F354" s="2">
        <f t="shared" si="21"/>
        <v>-4.9400743711470506E-3</v>
      </c>
      <c r="G354" s="2">
        <f t="shared" si="22"/>
        <v>-1.6397011542766335E-2</v>
      </c>
      <c r="H354" s="2">
        <f t="shared" si="23"/>
        <v>-3.2725324014976527E-2</v>
      </c>
      <c r="I354" s="2">
        <f t="shared" si="24"/>
        <v>3.4007874858171069E-2</v>
      </c>
    </row>
    <row r="355" spans="1:9" x14ac:dyDescent="0.3">
      <c r="A355" s="2">
        <v>-5.8644950615254219E-3</v>
      </c>
      <c r="B355" s="2">
        <v>4.1753654606921493E-2</v>
      </c>
      <c r="C355" s="2">
        <v>-2.7027027027027029E-2</v>
      </c>
      <c r="D355" s="2">
        <v>5.9873514489621207E-2</v>
      </c>
      <c r="F355" s="2">
        <f t="shared" si="21"/>
        <v>-6.7317628696021963E-3</v>
      </c>
      <c r="G355" s="2">
        <f t="shared" si="22"/>
        <v>3.9759989719756091E-2</v>
      </c>
      <c r="H355" s="2">
        <f t="shared" si="23"/>
        <v>-2.8338738476558458E-2</v>
      </c>
      <c r="I355" s="2">
        <f t="shared" si="24"/>
        <v>5.6688613335666493E-2</v>
      </c>
    </row>
    <row r="356" spans="1:9" x14ac:dyDescent="0.3">
      <c r="A356" s="2">
        <v>-8.362473197469413E-4</v>
      </c>
      <c r="B356" s="2">
        <v>4.0080161391587481E-2</v>
      </c>
      <c r="C356" s="2">
        <v>-2.2222222222222143E-2</v>
      </c>
      <c r="D356" s="2">
        <v>1.6840347189371906E-3</v>
      </c>
      <c r="F356" s="2">
        <f t="shared" si="21"/>
        <v>-1.7035151278237161E-3</v>
      </c>
      <c r="G356" s="2">
        <f t="shared" si="22"/>
        <v>3.8086496504422078E-2</v>
      </c>
      <c r="H356" s="2">
        <f t="shared" si="23"/>
        <v>-2.3533933671753573E-2</v>
      </c>
      <c r="I356" s="2">
        <f t="shared" si="24"/>
        <v>-1.5008664350175255E-3</v>
      </c>
    </row>
    <row r="357" spans="1:9" x14ac:dyDescent="0.3">
      <c r="A357" s="2">
        <v>2.1331477604728585E-2</v>
      </c>
      <c r="B357" s="2">
        <v>4.4958125753580217E-3</v>
      </c>
      <c r="C357" s="2">
        <v>-2.8409090909090908E-2</v>
      </c>
      <c r="D357" s="2">
        <v>9.0172487972585841E-3</v>
      </c>
      <c r="F357" s="2">
        <f t="shared" si="21"/>
        <v>2.0464209796651811E-2</v>
      </c>
      <c r="G357" s="2">
        <f t="shared" si="22"/>
        <v>2.5021476881926193E-3</v>
      </c>
      <c r="H357" s="2">
        <f t="shared" si="23"/>
        <v>-2.9720802358622338E-2</v>
      </c>
      <c r="I357" s="2">
        <f t="shared" si="24"/>
        <v>5.8323476433038684E-3</v>
      </c>
    </row>
    <row r="358" spans="1:9" x14ac:dyDescent="0.3">
      <c r="A358" s="2">
        <v>-8.0842781421419097E-3</v>
      </c>
      <c r="B358" s="2">
        <v>4.4757802228561159E-3</v>
      </c>
      <c r="C358" s="2">
        <v>4.6783625730993983E-2</v>
      </c>
      <c r="D358" s="2">
        <v>-4.1956921998876677E-2</v>
      </c>
      <c r="F358" s="2">
        <f t="shared" si="21"/>
        <v>-8.951545950218685E-3</v>
      </c>
      <c r="G358" s="2">
        <f t="shared" si="22"/>
        <v>2.4821153356907135E-3</v>
      </c>
      <c r="H358" s="2">
        <f t="shared" si="23"/>
        <v>4.5471914281462557E-2</v>
      </c>
      <c r="I358" s="2">
        <f t="shared" si="24"/>
        <v>-4.5141823152831391E-2</v>
      </c>
    </row>
    <row r="359" spans="1:9" x14ac:dyDescent="0.3">
      <c r="A359" s="2">
        <v>-2.5901400644113772E-3</v>
      </c>
      <c r="B359" s="2">
        <v>-4.201149425799517E-2</v>
      </c>
      <c r="C359" s="2">
        <v>-5.5865921787708311E-3</v>
      </c>
      <c r="D359" s="2">
        <v>-1.0276774373620368E-2</v>
      </c>
      <c r="F359" s="2">
        <f t="shared" si="21"/>
        <v>-3.4574078724881521E-3</v>
      </c>
      <c r="G359" s="2">
        <f t="shared" si="22"/>
        <v>-4.4005159145160573E-2</v>
      </c>
      <c r="H359" s="2">
        <f t="shared" si="23"/>
        <v>-6.8983036283022606E-3</v>
      </c>
      <c r="I359" s="2">
        <f t="shared" si="24"/>
        <v>-1.3461675527575084E-2</v>
      </c>
    </row>
    <row r="360" spans="1:9" x14ac:dyDescent="0.3">
      <c r="A360" s="2">
        <v>1.6118911839644809E-3</v>
      </c>
      <c r="B360" s="2">
        <v>-3.1893714285714296E-2</v>
      </c>
      <c r="C360" s="2">
        <v>-2.2471910112359668E-2</v>
      </c>
      <c r="D360" s="2">
        <v>7.5079296916026744E-3</v>
      </c>
      <c r="F360" s="2">
        <f t="shared" si="21"/>
        <v>7.4462337588770619E-4</v>
      </c>
      <c r="G360" s="2">
        <f t="shared" si="22"/>
        <v>-3.3887379172879699E-2</v>
      </c>
      <c r="H360" s="2">
        <f t="shared" si="23"/>
        <v>-2.3783621561891097E-2</v>
      </c>
      <c r="I360" s="2">
        <f t="shared" si="24"/>
        <v>4.3230285376479587E-3</v>
      </c>
    </row>
    <row r="361" spans="1:9" x14ac:dyDescent="0.3">
      <c r="A361" s="2">
        <v>1.9512320374669406E-2</v>
      </c>
      <c r="B361" s="2">
        <v>-1.5785875519173015E-2</v>
      </c>
      <c r="C361" s="2">
        <v>-1.7241379310344664E-2</v>
      </c>
      <c r="D361" s="2">
        <v>-6.8176873757229981E-3</v>
      </c>
      <c r="F361" s="2">
        <f t="shared" si="21"/>
        <v>1.8645052566592633E-2</v>
      </c>
      <c r="G361" s="2">
        <f t="shared" si="22"/>
        <v>-1.7779540406338418E-2</v>
      </c>
      <c r="H361" s="2">
        <f t="shared" si="23"/>
        <v>-1.8553090759876094E-2</v>
      </c>
      <c r="I361" s="2">
        <f t="shared" si="24"/>
        <v>-1.0002588529677715E-2</v>
      </c>
    </row>
    <row r="362" spans="1:9" x14ac:dyDescent="0.3">
      <c r="A362" s="2">
        <v>2.9814690954496378E-3</v>
      </c>
      <c r="B362" s="2">
        <v>-2.440725346194924E-2</v>
      </c>
      <c r="C362" s="2">
        <v>-1.7543859649122848E-2</v>
      </c>
      <c r="D362" s="2">
        <v>6.384523939042603E-4</v>
      </c>
      <c r="F362" s="2">
        <f t="shared" si="21"/>
        <v>2.1142012873728629E-3</v>
      </c>
      <c r="G362" s="2">
        <f t="shared" si="22"/>
        <v>-2.6400918349114642E-2</v>
      </c>
      <c r="H362" s="2">
        <f t="shared" si="23"/>
        <v>-1.8855571098654277E-2</v>
      </c>
      <c r="I362" s="2">
        <f t="shared" si="24"/>
        <v>-2.5464487600504559E-3</v>
      </c>
    </row>
    <row r="363" spans="1:9" x14ac:dyDescent="0.3">
      <c r="A363" s="2">
        <v>-3.5409765407997215E-2</v>
      </c>
      <c r="B363" s="2">
        <v>-2.001421100847213E-2</v>
      </c>
      <c r="C363" s="2">
        <v>-4.7619047619047658E-2</v>
      </c>
      <c r="D363" s="2">
        <v>-2.0102026675201341E-2</v>
      </c>
      <c r="F363" s="2">
        <f t="shared" si="21"/>
        <v>-3.6277033216073992E-2</v>
      </c>
      <c r="G363" s="2">
        <f t="shared" si="22"/>
        <v>-2.2007875895637533E-2</v>
      </c>
      <c r="H363" s="2">
        <f t="shared" si="23"/>
        <v>-4.8930759068579084E-2</v>
      </c>
      <c r="I363" s="2">
        <f t="shared" si="24"/>
        <v>-2.3286927829156059E-2</v>
      </c>
    </row>
    <row r="364" spans="1:9" x14ac:dyDescent="0.3">
      <c r="A364" s="2">
        <v>-1.3913443820302058E-2</v>
      </c>
      <c r="B364" s="2">
        <v>4.8139968717433833E-2</v>
      </c>
      <c r="C364" s="2">
        <v>6.2500000000000888E-3</v>
      </c>
      <c r="D364" s="2">
        <v>-3.2566491757951007E-4</v>
      </c>
      <c r="F364" s="2">
        <f t="shared" si="21"/>
        <v>-1.4780711628378834E-2</v>
      </c>
      <c r="G364" s="2">
        <f t="shared" si="22"/>
        <v>4.614630383026843E-2</v>
      </c>
      <c r="H364" s="2">
        <f t="shared" si="23"/>
        <v>4.9382885504686592E-3</v>
      </c>
      <c r="I364" s="2">
        <f t="shared" si="24"/>
        <v>-3.5105660715342261E-3</v>
      </c>
    </row>
    <row r="365" spans="1:9" x14ac:dyDescent="0.3">
      <c r="A365" s="2">
        <v>1.8374240638227763E-4</v>
      </c>
      <c r="B365" s="2">
        <v>9.2553962214445729E-2</v>
      </c>
      <c r="C365" s="2">
        <v>-1.242236024844727E-2</v>
      </c>
      <c r="D365" s="2">
        <v>3.2410501108912734E-2</v>
      </c>
      <c r="F365" s="2">
        <f t="shared" si="21"/>
        <v>-6.8352540169449704E-4</v>
      </c>
      <c r="G365" s="2">
        <f t="shared" si="22"/>
        <v>9.0560297327280326E-2</v>
      </c>
      <c r="H365" s="2">
        <f t="shared" si="23"/>
        <v>-1.37340716979787E-2</v>
      </c>
      <c r="I365" s="2">
        <f t="shared" si="24"/>
        <v>2.9225599954958017E-2</v>
      </c>
    </row>
    <row r="366" spans="1:9" x14ac:dyDescent="0.3">
      <c r="A366" s="2">
        <v>-9.3280486445278359E-3</v>
      </c>
      <c r="B366" s="2">
        <v>4.4585732484076351E-3</v>
      </c>
      <c r="C366" s="2">
        <v>9.4339622641509316E-2</v>
      </c>
      <c r="D366" s="2">
        <v>1.5617486352370522E-2</v>
      </c>
      <c r="F366" s="2">
        <f t="shared" si="21"/>
        <v>-1.0195316452604611E-2</v>
      </c>
      <c r="G366" s="2">
        <f t="shared" si="22"/>
        <v>2.4649083612422328E-3</v>
      </c>
      <c r="H366" s="2">
        <f t="shared" si="23"/>
        <v>9.3027911191977883E-2</v>
      </c>
      <c r="I366" s="2">
        <f t="shared" si="24"/>
        <v>1.2432585198415806E-2</v>
      </c>
    </row>
    <row r="367" spans="1:9" x14ac:dyDescent="0.3">
      <c r="A367" s="2">
        <v>-1.4518341693356158E-2</v>
      </c>
      <c r="B367" s="2">
        <v>7.3557440039503888E-2</v>
      </c>
      <c r="C367" s="2">
        <v>-1.1494252873563178E-2</v>
      </c>
      <c r="D367" s="2">
        <v>-3.0754855100276212E-2</v>
      </c>
      <c r="F367" s="2">
        <f t="shared" si="21"/>
        <v>-1.5385609501432933E-2</v>
      </c>
      <c r="G367" s="2">
        <f t="shared" si="22"/>
        <v>7.1563775152338485E-2</v>
      </c>
      <c r="H367" s="2">
        <f t="shared" si="23"/>
        <v>-1.2805964323094608E-2</v>
      </c>
      <c r="I367" s="2">
        <f t="shared" si="24"/>
        <v>-3.3939756254230929E-2</v>
      </c>
    </row>
    <row r="368" spans="1:9" x14ac:dyDescent="0.3">
      <c r="A368" s="2">
        <v>-8.3074679235677195E-3</v>
      </c>
      <c r="B368" s="2">
        <v>4.6662680527757093E-2</v>
      </c>
      <c r="C368" s="2">
        <v>3.4883720930232641E-2</v>
      </c>
      <c r="D368" s="2">
        <v>-1.6025622042115759E-3</v>
      </c>
      <c r="F368" s="2">
        <f t="shared" si="21"/>
        <v>-9.1747357316444948E-3</v>
      </c>
      <c r="G368" s="2">
        <f t="shared" si="22"/>
        <v>4.466901564059169E-2</v>
      </c>
      <c r="H368" s="2">
        <f t="shared" si="23"/>
        <v>3.3572009480701215E-2</v>
      </c>
      <c r="I368" s="2">
        <f t="shared" si="24"/>
        <v>-4.7874633581662922E-3</v>
      </c>
    </row>
    <row r="369" spans="1:9" x14ac:dyDescent="0.3">
      <c r="A369" s="2">
        <v>2.8951537800706363E-3</v>
      </c>
      <c r="B369" s="2">
        <v>4.9661423242921526E-2</v>
      </c>
      <c r="C369" s="2">
        <v>1.6853932584269701E-2</v>
      </c>
      <c r="D369" s="2">
        <v>1.2680654763676115E-2</v>
      </c>
      <c r="F369" s="2">
        <f t="shared" si="21"/>
        <v>2.0278859719938614E-3</v>
      </c>
      <c r="G369" s="2">
        <f t="shared" si="22"/>
        <v>4.7667758355756124E-2</v>
      </c>
      <c r="H369" s="2">
        <f t="shared" si="23"/>
        <v>1.5542221134738271E-2</v>
      </c>
      <c r="I369" s="2">
        <f t="shared" si="24"/>
        <v>9.4957536097213992E-3</v>
      </c>
    </row>
    <row r="370" spans="1:9" x14ac:dyDescent="0.3">
      <c r="A370" s="2">
        <v>-3.9729236082626795E-2</v>
      </c>
      <c r="B370" s="2">
        <v>-2.3655881720430066E-2</v>
      </c>
      <c r="C370" s="2">
        <v>-1.6574585635359153E-2</v>
      </c>
      <c r="D370" s="2">
        <v>-2.5519211633010463E-2</v>
      </c>
      <c r="F370" s="2">
        <f t="shared" si="21"/>
        <v>-4.0596503890703572E-2</v>
      </c>
      <c r="G370" s="2">
        <f t="shared" si="22"/>
        <v>-2.5649546607595469E-2</v>
      </c>
      <c r="H370" s="2">
        <f t="shared" si="23"/>
        <v>-1.7886297084890583E-2</v>
      </c>
      <c r="I370" s="2">
        <f t="shared" si="24"/>
        <v>-2.8704112786965181E-2</v>
      </c>
    </row>
    <row r="371" spans="1:9" x14ac:dyDescent="0.3">
      <c r="A371" s="2">
        <v>2.6613696067900937E-3</v>
      </c>
      <c r="B371" s="2">
        <v>1.9823732825207014E-2</v>
      </c>
      <c r="C371" s="2">
        <v>-2.2471910112359668E-2</v>
      </c>
      <c r="D371" s="2">
        <v>2.1633108681788867E-2</v>
      </c>
      <c r="F371" s="2">
        <f t="shared" si="21"/>
        <v>1.794101798713319E-3</v>
      </c>
      <c r="G371" s="2">
        <f t="shared" si="22"/>
        <v>1.7830067938041611E-2</v>
      </c>
      <c r="H371" s="2">
        <f t="shared" si="23"/>
        <v>-2.3783621561891097E-2</v>
      </c>
      <c r="I371" s="2">
        <f t="shared" si="24"/>
        <v>1.8448207527834149E-2</v>
      </c>
    </row>
    <row r="372" spans="1:9" x14ac:dyDescent="0.3">
      <c r="A372" s="2">
        <v>-1.1329677551699001E-2</v>
      </c>
      <c r="B372" s="2">
        <v>-2.5917937924793511E-2</v>
      </c>
      <c r="C372" s="2">
        <v>0</v>
      </c>
      <c r="D372" s="2">
        <v>1.5284112698670771E-2</v>
      </c>
      <c r="F372" s="2">
        <f t="shared" si="21"/>
        <v>-1.2196945359775776E-2</v>
      </c>
      <c r="G372" s="2">
        <f t="shared" si="22"/>
        <v>-2.7911602811958914E-2</v>
      </c>
      <c r="H372" s="2">
        <f t="shared" si="23"/>
        <v>-1.3117114495314294E-3</v>
      </c>
      <c r="I372" s="2">
        <f t="shared" si="24"/>
        <v>1.2099211544716056E-2</v>
      </c>
    </row>
    <row r="373" spans="1:9" x14ac:dyDescent="0.3">
      <c r="A373" s="2">
        <v>7.6809698066778679E-3</v>
      </c>
      <c r="B373" s="2">
        <v>-4.4345234290860611E-3</v>
      </c>
      <c r="C373" s="2">
        <v>-4.0229885057471229E-2</v>
      </c>
      <c r="D373" s="2">
        <v>3.1519539278301263E-2</v>
      </c>
      <c r="F373" s="2">
        <f t="shared" si="21"/>
        <v>6.8137019986010934E-3</v>
      </c>
      <c r="G373" s="2">
        <f t="shared" si="22"/>
        <v>-6.4281883162514639E-3</v>
      </c>
      <c r="H373" s="2">
        <f t="shared" si="23"/>
        <v>-4.1541596507002655E-2</v>
      </c>
      <c r="I373" s="2">
        <f t="shared" si="24"/>
        <v>2.8334638124346546E-2</v>
      </c>
    </row>
    <row r="374" spans="1:9" x14ac:dyDescent="0.3">
      <c r="A374" s="2">
        <v>1.3616888203153566E-2</v>
      </c>
      <c r="B374" s="2">
        <v>5.5673717516463298E-4</v>
      </c>
      <c r="C374" s="2">
        <v>4.7904191616766512E-2</v>
      </c>
      <c r="D374" s="2">
        <v>3.2836747003108471E-2</v>
      </c>
      <c r="F374" s="2">
        <f t="shared" si="21"/>
        <v>1.274962039507679E-2</v>
      </c>
      <c r="G374" s="2">
        <f t="shared" si="22"/>
        <v>-1.4369277120007693E-3</v>
      </c>
      <c r="H374" s="2">
        <f t="shared" si="23"/>
        <v>4.6592480167235086E-2</v>
      </c>
      <c r="I374" s="2">
        <f t="shared" si="24"/>
        <v>2.9651845849153754E-2</v>
      </c>
    </row>
    <row r="375" spans="1:9" x14ac:dyDescent="0.3">
      <c r="A375" s="2">
        <v>-8.6176703673472951E-2</v>
      </c>
      <c r="B375" s="2">
        <v>1.2799132171377462E-2</v>
      </c>
      <c r="C375" s="2">
        <v>0</v>
      </c>
      <c r="D375" s="2">
        <v>4.1214267149564431E-3</v>
      </c>
      <c r="F375" s="2">
        <f t="shared" si="21"/>
        <v>-8.7043971481549728E-2</v>
      </c>
      <c r="G375" s="2">
        <f t="shared" si="22"/>
        <v>1.0805467284212059E-2</v>
      </c>
      <c r="H375" s="2">
        <f t="shared" si="23"/>
        <v>-1.3117114495314294E-3</v>
      </c>
      <c r="I375" s="2">
        <f t="shared" si="24"/>
        <v>9.3652556100172696E-4</v>
      </c>
    </row>
    <row r="376" spans="1:9" x14ac:dyDescent="0.3">
      <c r="A376" s="2">
        <v>-1.4407749606120804E-2</v>
      </c>
      <c r="B376" s="2">
        <v>-2.197802197802198E-2</v>
      </c>
      <c r="C376" s="2">
        <v>-2.2857142857142777E-2</v>
      </c>
      <c r="D376" s="2">
        <v>1.0847058568101378E-2</v>
      </c>
      <c r="F376" s="2">
        <f t="shared" si="21"/>
        <v>-1.5275017414197579E-2</v>
      </c>
      <c r="G376" s="2">
        <f t="shared" si="22"/>
        <v>-2.3971686865187383E-2</v>
      </c>
      <c r="H376" s="2">
        <f t="shared" si="23"/>
        <v>-2.4168854306674207E-2</v>
      </c>
      <c r="I376" s="2">
        <f t="shared" si="24"/>
        <v>7.6621574141466624E-3</v>
      </c>
    </row>
    <row r="377" spans="1:9" x14ac:dyDescent="0.3">
      <c r="A377" s="2">
        <v>3.3938577424665779E-2</v>
      </c>
      <c r="B377" s="2">
        <v>-1.8539348314606748E-2</v>
      </c>
      <c r="C377" s="2">
        <v>-1.7543859649122848E-2</v>
      </c>
      <c r="D377" s="2">
        <v>2.0446742112261183E-2</v>
      </c>
      <c r="F377" s="2">
        <f t="shared" si="21"/>
        <v>3.3071309616589002E-2</v>
      </c>
      <c r="G377" s="2">
        <f t="shared" si="22"/>
        <v>-2.053301320177215E-2</v>
      </c>
      <c r="H377" s="2">
        <f t="shared" si="23"/>
        <v>-1.8855571098654277E-2</v>
      </c>
      <c r="I377" s="2">
        <f t="shared" si="24"/>
        <v>1.7261840958306466E-2</v>
      </c>
    </row>
    <row r="378" spans="1:9" x14ac:dyDescent="0.3">
      <c r="A378" s="2">
        <v>2.1848189032539475E-2</v>
      </c>
      <c r="B378" s="2">
        <v>4.9227293628558544E-2</v>
      </c>
      <c r="C378" s="2">
        <v>1.1904761904761862E-2</v>
      </c>
      <c r="D378" s="2">
        <v>2.5578743626801931E-3</v>
      </c>
      <c r="F378" s="2">
        <f t="shared" si="21"/>
        <v>2.0980921224462701E-2</v>
      </c>
      <c r="G378" s="2">
        <f t="shared" si="22"/>
        <v>4.7233628741393141E-2</v>
      </c>
      <c r="H378" s="2">
        <f t="shared" si="23"/>
        <v>1.0593050455230433E-2</v>
      </c>
      <c r="I378" s="2">
        <f t="shared" si="24"/>
        <v>-6.2702679127452305E-4</v>
      </c>
    </row>
    <row r="379" spans="1:9" x14ac:dyDescent="0.3">
      <c r="A379" s="2">
        <v>3.7928400450397949E-2</v>
      </c>
      <c r="B379" s="2">
        <v>-8.183305877069157E-3</v>
      </c>
      <c r="C379" s="2">
        <v>1.1764705882352899E-2</v>
      </c>
      <c r="D379" s="2">
        <v>-1.8426319454553091E-3</v>
      </c>
      <c r="F379" s="2">
        <f t="shared" si="21"/>
        <v>3.7061132642321172E-2</v>
      </c>
      <c r="G379" s="2">
        <f t="shared" si="22"/>
        <v>-1.017697076423456E-2</v>
      </c>
      <c r="H379" s="2">
        <f t="shared" si="23"/>
        <v>1.045299443282147E-2</v>
      </c>
      <c r="I379" s="2">
        <f t="shared" si="24"/>
        <v>-5.0275330994100252E-3</v>
      </c>
    </row>
    <row r="380" spans="1:9" x14ac:dyDescent="0.3">
      <c r="A380" s="2">
        <v>1.0620192788614575E-2</v>
      </c>
      <c r="B380" s="2">
        <v>-1.1000989856963571E-3</v>
      </c>
      <c r="C380" s="2">
        <v>1.1627906976744146E-2</v>
      </c>
      <c r="D380" s="2">
        <v>1.6472608381223112E-2</v>
      </c>
      <c r="F380" s="2">
        <f t="shared" si="21"/>
        <v>9.7529249805377999E-3</v>
      </c>
      <c r="G380" s="2">
        <f t="shared" si="22"/>
        <v>-3.0937638728617597E-3</v>
      </c>
      <c r="H380" s="2">
        <f t="shared" si="23"/>
        <v>1.0316195527212716E-2</v>
      </c>
      <c r="I380" s="2">
        <f t="shared" si="24"/>
        <v>1.3287707227268396E-2</v>
      </c>
    </row>
    <row r="381" spans="1:9" x14ac:dyDescent="0.3">
      <c r="A381" s="2">
        <v>1.6506526286208242E-2</v>
      </c>
      <c r="B381" s="2">
        <v>-9.9119049588577996E-3</v>
      </c>
      <c r="C381" s="2">
        <v>-1.7241379310344664E-2</v>
      </c>
      <c r="D381" s="2">
        <v>4.4704716866012647E-3</v>
      </c>
      <c r="F381" s="2">
        <f t="shared" si="21"/>
        <v>1.5639258478131468E-2</v>
      </c>
      <c r="G381" s="2">
        <f t="shared" si="22"/>
        <v>-1.1905569846023202E-2</v>
      </c>
      <c r="H381" s="2">
        <f t="shared" si="23"/>
        <v>-1.8553090759876094E-2</v>
      </c>
      <c r="I381" s="2">
        <f t="shared" si="24"/>
        <v>1.2855705326465486E-3</v>
      </c>
    </row>
    <row r="382" spans="1:9" x14ac:dyDescent="0.3">
      <c r="A382" s="2">
        <v>-4.1903551607624365E-2</v>
      </c>
      <c r="B382" s="2">
        <v>1.835373707778119E-2</v>
      </c>
      <c r="C382" s="2">
        <v>-1.1695906432748704E-2</v>
      </c>
      <c r="D382" s="2">
        <v>1.6690184049635499E-3</v>
      </c>
      <c r="F382" s="2">
        <f t="shared" si="21"/>
        <v>-4.2770819415701142E-2</v>
      </c>
      <c r="G382" s="2">
        <f t="shared" si="22"/>
        <v>1.6360072190615787E-2</v>
      </c>
      <c r="H382" s="2">
        <f t="shared" si="23"/>
        <v>-1.3007617882280133E-2</v>
      </c>
      <c r="I382" s="2">
        <f t="shared" si="24"/>
        <v>-1.5158827489911663E-3</v>
      </c>
    </row>
    <row r="383" spans="1:9" x14ac:dyDescent="0.3">
      <c r="A383" s="2">
        <v>-8.6120672790930379E-3</v>
      </c>
      <c r="B383" s="2">
        <v>-1.3653740677649131E-2</v>
      </c>
      <c r="C383" s="2">
        <v>5.9171597633136943E-3</v>
      </c>
      <c r="D383" s="2">
        <v>1.5134665435999639E-2</v>
      </c>
      <c r="F383" s="2">
        <f t="shared" si="21"/>
        <v>-9.4793350871698132E-3</v>
      </c>
      <c r="G383" s="2">
        <f t="shared" si="22"/>
        <v>-1.5647405564814532E-2</v>
      </c>
      <c r="H383" s="2">
        <f t="shared" si="23"/>
        <v>4.6054483137822648E-3</v>
      </c>
      <c r="I383" s="2">
        <f t="shared" si="24"/>
        <v>1.1949764282044924E-2</v>
      </c>
    </row>
    <row r="384" spans="1:9" x14ac:dyDescent="0.3">
      <c r="A384" s="2">
        <v>8.2828524751842932E-3</v>
      </c>
      <c r="B384" s="2">
        <v>4.4296122559374929E-3</v>
      </c>
      <c r="C384" s="2">
        <v>2.3529411764705799E-2</v>
      </c>
      <c r="D384" s="2">
        <v>8.3436076954721116E-3</v>
      </c>
      <c r="F384" s="2">
        <f t="shared" si="21"/>
        <v>7.4155846671075188E-3</v>
      </c>
      <c r="G384" s="2">
        <f t="shared" si="22"/>
        <v>2.4359473687720905E-3</v>
      </c>
      <c r="H384" s="2">
        <f t="shared" si="23"/>
        <v>2.2217700315174369E-2</v>
      </c>
      <c r="I384" s="2">
        <f t="shared" si="24"/>
        <v>5.1587065415173959E-3</v>
      </c>
    </row>
    <row r="385" spans="1:9" x14ac:dyDescent="0.3">
      <c r="A385" s="2">
        <v>-1.5777990847345401E-3</v>
      </c>
      <c r="B385" s="2">
        <v>9.6471888527184857E-2</v>
      </c>
      <c r="C385" s="2">
        <v>6.8965517241379476E-2</v>
      </c>
      <c r="D385" s="2">
        <v>6.9723252066723515E-2</v>
      </c>
      <c r="F385" s="2">
        <f t="shared" si="21"/>
        <v>-2.4450668928113145E-3</v>
      </c>
      <c r="G385" s="2">
        <f t="shared" si="22"/>
        <v>9.4478223640019454E-2</v>
      </c>
      <c r="H385" s="2">
        <f t="shared" si="23"/>
        <v>6.7653805791848043E-2</v>
      </c>
      <c r="I385" s="2">
        <f t="shared" si="24"/>
        <v>6.6538350912768801E-2</v>
      </c>
    </row>
    <row r="386" spans="1:9" x14ac:dyDescent="0.3">
      <c r="A386" s="2">
        <v>-3.0352295348527068E-3</v>
      </c>
      <c r="B386" s="2">
        <v>4.9773807434101827E-2</v>
      </c>
      <c r="C386" s="2">
        <v>-1.0752688172043163E-2</v>
      </c>
      <c r="D386" s="2">
        <v>5.072898888329974E-4</v>
      </c>
      <c r="F386" s="2">
        <f t="shared" si="21"/>
        <v>-3.9024973429294812E-3</v>
      </c>
      <c r="G386" s="2">
        <f t="shared" si="22"/>
        <v>4.7780142546936424E-2</v>
      </c>
      <c r="H386" s="2">
        <f t="shared" si="23"/>
        <v>-1.2064399621574592E-2</v>
      </c>
      <c r="I386" s="2">
        <f t="shared" si="24"/>
        <v>-2.6776112651217187E-3</v>
      </c>
    </row>
    <row r="387" spans="1:9" x14ac:dyDescent="0.3">
      <c r="A387" s="2">
        <v>-7.070233005398943E-3</v>
      </c>
      <c r="B387" s="2">
        <v>3.6398418842942128E-2</v>
      </c>
      <c r="C387" s="2">
        <v>5.4347826086957301E-3</v>
      </c>
      <c r="D387" s="2">
        <v>-2.2179969964660613E-2</v>
      </c>
      <c r="F387" s="2">
        <f t="shared" si="21"/>
        <v>-7.9375008134757175E-3</v>
      </c>
      <c r="G387" s="2">
        <f t="shared" si="22"/>
        <v>3.4404753955776725E-2</v>
      </c>
      <c r="H387" s="2">
        <f t="shared" si="23"/>
        <v>4.1230711591643005E-3</v>
      </c>
      <c r="I387" s="2">
        <f t="shared" si="24"/>
        <v>-2.536487111861533E-2</v>
      </c>
    </row>
    <row r="388" spans="1:9" x14ac:dyDescent="0.3">
      <c r="A388" s="2">
        <v>-3.7326113819996599E-2</v>
      </c>
      <c r="B388" s="2">
        <v>-4.2975916163842338E-2</v>
      </c>
      <c r="C388" s="2">
        <v>8.6486486486486561E-2</v>
      </c>
      <c r="D388" s="2">
        <v>6.6103542147029279E-3</v>
      </c>
      <c r="F388" s="2">
        <f t="shared" ref="F388:F451" si="25">A388-A$1236</f>
        <v>-3.8193381628073376E-2</v>
      </c>
      <c r="G388" s="2">
        <f t="shared" si="22"/>
        <v>-4.4969581051007741E-2</v>
      </c>
      <c r="H388" s="2">
        <f t="shared" si="23"/>
        <v>8.5174775036955128E-2</v>
      </c>
      <c r="I388" s="2">
        <f t="shared" si="24"/>
        <v>3.4254530607482118E-3</v>
      </c>
    </row>
    <row r="389" spans="1:9" x14ac:dyDescent="0.3">
      <c r="A389" s="2">
        <v>2.6954464153160128E-2</v>
      </c>
      <c r="B389" s="2">
        <v>2.5591443005559277E-2</v>
      </c>
      <c r="C389" s="2">
        <v>3.4825870646766129E-2</v>
      </c>
      <c r="D389" s="2">
        <v>5.3438141149908823E-2</v>
      </c>
      <c r="F389" s="2">
        <f t="shared" si="25"/>
        <v>2.6087196345083354E-2</v>
      </c>
      <c r="G389" s="2">
        <f t="shared" si="22"/>
        <v>2.3597778118393874E-2</v>
      </c>
      <c r="H389" s="2">
        <f t="shared" si="23"/>
        <v>3.3514159197234702E-2</v>
      </c>
      <c r="I389" s="2">
        <f t="shared" si="24"/>
        <v>5.0253239995954109E-2</v>
      </c>
    </row>
    <row r="390" spans="1:9" x14ac:dyDescent="0.3">
      <c r="A390" s="2">
        <v>6.8436668346258432E-3</v>
      </c>
      <c r="B390" s="2">
        <v>-1.1770245153585081E-2</v>
      </c>
      <c r="C390" s="2">
        <v>-1.4423076923076957E-2</v>
      </c>
      <c r="D390" s="2">
        <v>-4.5226270541920775E-3</v>
      </c>
      <c r="F390" s="2">
        <f t="shared" si="25"/>
        <v>5.9763990265490688E-3</v>
      </c>
      <c r="G390" s="2">
        <f t="shared" si="22"/>
        <v>-1.3763910040750484E-2</v>
      </c>
      <c r="H390" s="2">
        <f t="shared" si="23"/>
        <v>-1.5734788372608385E-2</v>
      </c>
      <c r="I390" s="2">
        <f t="shared" si="24"/>
        <v>-7.7075282081467932E-3</v>
      </c>
    </row>
    <row r="391" spans="1:9" x14ac:dyDescent="0.3">
      <c r="A391" s="2">
        <v>-8.2737168255554404E-3</v>
      </c>
      <c r="B391" s="2">
        <v>-3.6207671354197328E-2</v>
      </c>
      <c r="C391" s="2">
        <v>-5.3658536585365922E-2</v>
      </c>
      <c r="D391" s="2">
        <v>-1.9523634388578834E-2</v>
      </c>
      <c r="F391" s="2">
        <f t="shared" si="25"/>
        <v>-9.1409846336322157E-3</v>
      </c>
      <c r="G391" s="2">
        <f t="shared" si="22"/>
        <v>-3.8201336241362731E-2</v>
      </c>
      <c r="H391" s="2">
        <f t="shared" si="23"/>
        <v>-5.4970248034897348E-2</v>
      </c>
      <c r="I391" s="2">
        <f t="shared" si="24"/>
        <v>-2.2708535542533551E-2</v>
      </c>
    </row>
    <row r="392" spans="1:9" x14ac:dyDescent="0.3">
      <c r="A392" s="2">
        <v>2.4643041107314792E-3</v>
      </c>
      <c r="B392" s="2">
        <v>1.730103772019698E-2</v>
      </c>
      <c r="C392" s="2">
        <v>2.5773195876288662E-2</v>
      </c>
      <c r="D392" s="2">
        <v>6.7627413926000645E-3</v>
      </c>
      <c r="F392" s="2">
        <f t="shared" si="25"/>
        <v>1.5970363026547045E-3</v>
      </c>
      <c r="G392" s="2">
        <f t="shared" si="22"/>
        <v>1.5307372833031577E-2</v>
      </c>
      <c r="H392" s="2">
        <f t="shared" si="23"/>
        <v>2.4461484426757232E-2</v>
      </c>
      <c r="I392" s="2">
        <f t="shared" si="24"/>
        <v>3.5778402386453484E-3</v>
      </c>
    </row>
    <row r="393" spans="1:9" x14ac:dyDescent="0.3">
      <c r="A393" s="2">
        <v>-1.1676652282745099E-2</v>
      </c>
      <c r="B393" s="2">
        <v>-4.8594751242085756E-4</v>
      </c>
      <c r="C393" s="2">
        <v>-1.5075376884421969E-2</v>
      </c>
      <c r="D393" s="2">
        <v>-8.8319593676936502E-3</v>
      </c>
      <c r="F393" s="2">
        <f t="shared" si="25"/>
        <v>-1.2543920090821874E-2</v>
      </c>
      <c r="G393" s="2">
        <f t="shared" si="22"/>
        <v>-2.4796123995862599E-3</v>
      </c>
      <c r="H393" s="2">
        <f t="shared" si="23"/>
        <v>-1.6387088333953397E-2</v>
      </c>
      <c r="I393" s="2">
        <f t="shared" si="24"/>
        <v>-1.2016860521648366E-2</v>
      </c>
    </row>
    <row r="394" spans="1:9" x14ac:dyDescent="0.3">
      <c r="A394" s="2">
        <v>1.3006495322039704E-2</v>
      </c>
      <c r="B394" s="2">
        <v>4.9586768100860795E-2</v>
      </c>
      <c r="C394" s="2">
        <v>2.0408163265306048E-2</v>
      </c>
      <c r="D394" s="2">
        <v>5.8985937781563344E-2</v>
      </c>
      <c r="F394" s="2">
        <f t="shared" si="25"/>
        <v>1.2139227513962928E-2</v>
      </c>
      <c r="G394" s="2">
        <f t="shared" si="22"/>
        <v>4.7593103213695392E-2</v>
      </c>
      <c r="H394" s="2">
        <f t="shared" si="23"/>
        <v>1.9096451815774618E-2</v>
      </c>
      <c r="I394" s="2">
        <f t="shared" si="24"/>
        <v>5.580103662760863E-2</v>
      </c>
    </row>
    <row r="395" spans="1:9" x14ac:dyDescent="0.3">
      <c r="A395" s="2">
        <v>1.6624888449029175E-3</v>
      </c>
      <c r="B395" s="2">
        <v>4.95600384314972E-2</v>
      </c>
      <c r="C395" s="2">
        <v>-9.9999999999999638E-3</v>
      </c>
      <c r="D395" s="2">
        <v>7.5491769316910651E-2</v>
      </c>
      <c r="F395" s="2">
        <f t="shared" si="25"/>
        <v>7.9522103682614287E-4</v>
      </c>
      <c r="G395" s="2">
        <f t="shared" si="22"/>
        <v>4.7566373544331797E-2</v>
      </c>
      <c r="H395" s="2">
        <f t="shared" si="23"/>
        <v>-1.1311711449531393E-2</v>
      </c>
      <c r="I395" s="2">
        <f t="shared" si="24"/>
        <v>7.2306868162955937E-2</v>
      </c>
    </row>
    <row r="396" spans="1:9" x14ac:dyDescent="0.3">
      <c r="A396" s="2">
        <v>3.0130054089768988E-3</v>
      </c>
      <c r="B396" s="2">
        <v>4.9867553842871407E-2</v>
      </c>
      <c r="C396" s="2">
        <v>5.0505050505049425E-3</v>
      </c>
      <c r="D396" s="2">
        <v>-1.366389739585617E-2</v>
      </c>
      <c r="F396" s="2">
        <f t="shared" si="25"/>
        <v>2.1457376009001239E-3</v>
      </c>
      <c r="G396" s="2">
        <f t="shared" si="22"/>
        <v>4.7873888955706004E-2</v>
      </c>
      <c r="H396" s="2">
        <f t="shared" si="23"/>
        <v>3.7387936009735129E-3</v>
      </c>
      <c r="I396" s="2">
        <f t="shared" si="24"/>
        <v>-1.6848798549810886E-2</v>
      </c>
    </row>
    <row r="397" spans="1:9" x14ac:dyDescent="0.3">
      <c r="A397" s="2">
        <v>-8.8083123286310863E-3</v>
      </c>
      <c r="B397" s="2">
        <v>4.9600682209348886E-2</v>
      </c>
      <c r="C397" s="2">
        <v>-2.0100502512562745E-2</v>
      </c>
      <c r="D397" s="2">
        <v>-3.5749097406412617E-3</v>
      </c>
      <c r="F397" s="2">
        <f t="shared" si="25"/>
        <v>-9.6755801367078616E-3</v>
      </c>
      <c r="G397" s="2">
        <f t="shared" si="22"/>
        <v>4.7607017322183483E-2</v>
      </c>
      <c r="H397" s="2">
        <f t="shared" si="23"/>
        <v>-2.1412213962094175E-2</v>
      </c>
      <c r="I397" s="2">
        <f t="shared" si="24"/>
        <v>-6.7598108945959778E-3</v>
      </c>
    </row>
    <row r="398" spans="1:9" x14ac:dyDescent="0.3">
      <c r="A398" s="2">
        <v>5.8816087157715202E-3</v>
      </c>
      <c r="B398" s="2">
        <v>4.9659632353378204E-2</v>
      </c>
      <c r="C398" s="2">
        <v>-1.5384615384615422E-2</v>
      </c>
      <c r="D398" s="2">
        <v>2.6011770159329484E-2</v>
      </c>
      <c r="F398" s="2">
        <f t="shared" si="25"/>
        <v>5.0143409076947457E-3</v>
      </c>
      <c r="G398" s="2">
        <f t="shared" si="22"/>
        <v>4.7665967466212801E-2</v>
      </c>
      <c r="H398" s="2">
        <f t="shared" si="23"/>
        <v>-1.669632683414685E-2</v>
      </c>
      <c r="I398" s="2">
        <f t="shared" si="24"/>
        <v>2.2826869005374766E-2</v>
      </c>
    </row>
    <row r="399" spans="1:9" x14ac:dyDescent="0.3">
      <c r="A399" s="2">
        <v>1.8154474369008713E-2</v>
      </c>
      <c r="B399" s="2">
        <v>4.998094505957397E-2</v>
      </c>
      <c r="C399" s="2">
        <v>-5.2083333333332229E-3</v>
      </c>
      <c r="D399" s="2">
        <v>-1.2348350111875845E-2</v>
      </c>
      <c r="F399" s="2">
        <f t="shared" si="25"/>
        <v>1.7287206560931939E-2</v>
      </c>
      <c r="G399" s="2">
        <f t="shared" si="22"/>
        <v>4.7987280172408567E-2</v>
      </c>
      <c r="H399" s="2">
        <f t="shared" si="23"/>
        <v>-6.5200447828646525E-3</v>
      </c>
      <c r="I399" s="2">
        <f t="shared" si="24"/>
        <v>-1.553325126583056E-2</v>
      </c>
    </row>
    <row r="400" spans="1:9" x14ac:dyDescent="0.3">
      <c r="A400" s="2">
        <v>1.6651976517827176E-2</v>
      </c>
      <c r="B400" s="2">
        <v>4.9781909166486435E-2</v>
      </c>
      <c r="C400" s="2">
        <v>3.1413612565444914E-2</v>
      </c>
      <c r="D400" s="2">
        <v>-6.1960722883921968E-3</v>
      </c>
      <c r="F400" s="2">
        <f t="shared" si="25"/>
        <v>1.5784708709750402E-2</v>
      </c>
      <c r="G400" s="2">
        <f t="shared" si="22"/>
        <v>4.7788244279321032E-2</v>
      </c>
      <c r="H400" s="2">
        <f t="shared" si="23"/>
        <v>3.0101901115913484E-2</v>
      </c>
      <c r="I400" s="2">
        <f t="shared" si="24"/>
        <v>-9.3809734423469134E-3</v>
      </c>
    </row>
    <row r="401" spans="1:9" x14ac:dyDescent="0.3">
      <c r="A401" s="2">
        <v>-9.8423836670603251E-3</v>
      </c>
      <c r="B401" s="2">
        <v>4.2229187446781377E-2</v>
      </c>
      <c r="C401" s="2">
        <v>0</v>
      </c>
      <c r="D401" s="2">
        <v>-4.1193088047798169E-3</v>
      </c>
      <c r="F401" s="2">
        <f t="shared" si="25"/>
        <v>-1.07096514751371E-2</v>
      </c>
      <c r="G401" s="2">
        <f t="shared" si="22"/>
        <v>4.0235522559615974E-2</v>
      </c>
      <c r="H401" s="2">
        <f t="shared" si="23"/>
        <v>-1.3117114495314294E-3</v>
      </c>
      <c r="I401" s="2">
        <f t="shared" si="24"/>
        <v>-7.3042099587345335E-3</v>
      </c>
    </row>
    <row r="402" spans="1:9" x14ac:dyDescent="0.3">
      <c r="A402" s="2">
        <v>-5.9785360318897801E-4</v>
      </c>
      <c r="B402" s="2">
        <v>-4.9817335440371924E-2</v>
      </c>
      <c r="C402" s="2">
        <v>2.5380710659898477E-2</v>
      </c>
      <c r="D402" s="2">
        <v>5.7014538669402214E-3</v>
      </c>
      <c r="F402" s="2">
        <f t="shared" si="25"/>
        <v>-1.4651214112657526E-3</v>
      </c>
      <c r="G402" s="2">
        <f t="shared" si="22"/>
        <v>-5.1811000327537327E-2</v>
      </c>
      <c r="H402" s="2">
        <f t="shared" si="23"/>
        <v>2.4068999210367047E-2</v>
      </c>
      <c r="I402" s="2">
        <f t="shared" si="24"/>
        <v>2.5165527129855053E-3</v>
      </c>
    </row>
    <row r="403" spans="1:9" x14ac:dyDescent="0.3">
      <c r="A403" s="2">
        <v>-7.2290990055152446E-3</v>
      </c>
      <c r="B403" s="2">
        <v>-4.9982585459994788E-2</v>
      </c>
      <c r="C403" s="2">
        <v>-4.9504950495048447E-3</v>
      </c>
      <c r="D403" s="2">
        <v>1.189420090964576E-2</v>
      </c>
      <c r="F403" s="2">
        <f t="shared" si="25"/>
        <v>-8.0963668135920191E-3</v>
      </c>
      <c r="G403" s="2">
        <f t="shared" ref="G403:G466" si="26">B403-B$1236</f>
        <v>-5.1976250347160191E-2</v>
      </c>
      <c r="H403" s="2">
        <f t="shared" ref="H403:H466" si="27">C403-C$1236</f>
        <v>-6.2622064990362743E-3</v>
      </c>
      <c r="I403" s="2">
        <f t="shared" ref="I403:I466" si="28">D403-D$1236</f>
        <v>8.7092997556910447E-3</v>
      </c>
    </row>
    <row r="404" spans="1:9" x14ac:dyDescent="0.3">
      <c r="A404" s="2">
        <v>-8.511970680755673E-3</v>
      </c>
      <c r="B404" s="2">
        <v>-4.9668876365071807E-2</v>
      </c>
      <c r="C404" s="2">
        <v>-1.4925373134328393E-2</v>
      </c>
      <c r="D404" s="2">
        <v>1.6038681087190983E-2</v>
      </c>
      <c r="F404" s="2">
        <f t="shared" si="25"/>
        <v>-9.3792384888324483E-3</v>
      </c>
      <c r="G404" s="2">
        <f t="shared" si="26"/>
        <v>-5.166254125223721E-2</v>
      </c>
      <c r="H404" s="2">
        <f t="shared" si="27"/>
        <v>-1.623708458385982E-2</v>
      </c>
      <c r="I404" s="2">
        <f t="shared" si="28"/>
        <v>1.2853779933236267E-2</v>
      </c>
    </row>
    <row r="405" spans="1:9" x14ac:dyDescent="0.3">
      <c r="A405" s="2">
        <v>1.1143039861511409E-3</v>
      </c>
      <c r="B405" s="2">
        <v>4.9942023226110376E-2</v>
      </c>
      <c r="C405" s="2">
        <v>1.0101010101010065E-2</v>
      </c>
      <c r="D405" s="2">
        <v>1.7299285199200076E-3</v>
      </c>
      <c r="F405" s="2">
        <f t="shared" si="25"/>
        <v>2.4703617807436619E-4</v>
      </c>
      <c r="G405" s="2">
        <f t="shared" si="26"/>
        <v>4.7948358338944973E-2</v>
      </c>
      <c r="H405" s="2">
        <f t="shared" si="27"/>
        <v>8.7892986514786359E-3</v>
      </c>
      <c r="I405" s="2">
        <f t="shared" si="28"/>
        <v>-1.4549726340347085E-3</v>
      </c>
    </row>
    <row r="406" spans="1:9" x14ac:dyDescent="0.3">
      <c r="A406" s="2">
        <v>4.5786693107238586E-3</v>
      </c>
      <c r="B406" s="2">
        <v>2.8761016426503642E-2</v>
      </c>
      <c r="C406" s="2">
        <v>-5.0000000000000712E-3</v>
      </c>
      <c r="D406" s="2">
        <v>-8.5266978510010784E-3</v>
      </c>
      <c r="F406" s="2">
        <f t="shared" si="25"/>
        <v>3.7114015026470841E-3</v>
      </c>
      <c r="G406" s="2">
        <f t="shared" si="26"/>
        <v>2.6767351539338239E-2</v>
      </c>
      <c r="H406" s="2">
        <f t="shared" si="27"/>
        <v>-6.3117114495315008E-3</v>
      </c>
      <c r="I406" s="2">
        <f t="shared" si="28"/>
        <v>-1.1711599004955794E-2</v>
      </c>
    </row>
    <row r="407" spans="1:9" x14ac:dyDescent="0.3">
      <c r="A407" s="2">
        <v>2.9965202074612863E-3</v>
      </c>
      <c r="B407" s="2">
        <v>-2.2580602150537581E-2</v>
      </c>
      <c r="C407" s="2">
        <v>-1.0050251256281372E-2</v>
      </c>
      <c r="D407" s="2">
        <v>-9.0355282191097383E-3</v>
      </c>
      <c r="F407" s="2">
        <f t="shared" si="25"/>
        <v>2.1292523993845115E-3</v>
      </c>
      <c r="G407" s="2">
        <f t="shared" si="26"/>
        <v>-2.4574267037702983E-2</v>
      </c>
      <c r="H407" s="2">
        <f t="shared" si="27"/>
        <v>-1.1361962705812802E-2</v>
      </c>
      <c r="I407" s="2">
        <f t="shared" si="28"/>
        <v>-1.2220429373064454E-2</v>
      </c>
    </row>
    <row r="408" spans="1:9" x14ac:dyDescent="0.3">
      <c r="A408" s="2">
        <v>-2.6034960675306622E-2</v>
      </c>
      <c r="B408" s="2">
        <v>-4.9871673639677018E-2</v>
      </c>
      <c r="C408" s="2">
        <v>-6.5989847715736086E-2</v>
      </c>
      <c r="D408" s="2">
        <v>-5.7014084515720619E-2</v>
      </c>
      <c r="F408" s="2">
        <f t="shared" si="25"/>
        <v>-2.6902228483383396E-2</v>
      </c>
      <c r="G408" s="2">
        <f t="shared" si="26"/>
        <v>-5.1865338526842421E-2</v>
      </c>
      <c r="H408" s="2">
        <f t="shared" si="27"/>
        <v>-6.7301559165267519E-2</v>
      </c>
      <c r="I408" s="2">
        <f t="shared" si="28"/>
        <v>-6.0198985669675333E-2</v>
      </c>
    </row>
    <row r="409" spans="1:9" x14ac:dyDescent="0.3">
      <c r="A409" s="2">
        <v>-1.5465616092853814E-3</v>
      </c>
      <c r="B409" s="2">
        <v>-4.9787764188627646E-2</v>
      </c>
      <c r="C409" s="2">
        <v>3.2608695652173995E-2</v>
      </c>
      <c r="D409" s="2">
        <v>6.896546067123821E-2</v>
      </c>
      <c r="F409" s="2">
        <f t="shared" si="25"/>
        <v>-2.4138294173621563E-3</v>
      </c>
      <c r="G409" s="2">
        <f t="shared" si="26"/>
        <v>-5.1781429075793049E-2</v>
      </c>
      <c r="H409" s="2">
        <f t="shared" si="27"/>
        <v>3.1296984202642569E-2</v>
      </c>
      <c r="I409" s="2">
        <f t="shared" si="28"/>
        <v>6.5780559517283496E-2</v>
      </c>
    </row>
    <row r="410" spans="1:9" x14ac:dyDescent="0.3">
      <c r="A410" s="2">
        <v>3.6918040540758067E-3</v>
      </c>
      <c r="B410" s="2">
        <v>4.7116133990513898E-2</v>
      </c>
      <c r="C410" s="2">
        <v>0.11052631578947376</v>
      </c>
      <c r="D410" s="2">
        <v>1.046201927679088E-2</v>
      </c>
      <c r="F410" s="2">
        <f t="shared" si="25"/>
        <v>2.8245362459990318E-3</v>
      </c>
      <c r="G410" s="2">
        <f t="shared" si="26"/>
        <v>4.5122469103348495E-2</v>
      </c>
      <c r="H410" s="2">
        <f t="shared" si="27"/>
        <v>0.10921460433994233</v>
      </c>
      <c r="I410" s="2">
        <f t="shared" si="28"/>
        <v>7.2771181228361639E-3</v>
      </c>
    </row>
    <row r="411" spans="1:9" x14ac:dyDescent="0.3">
      <c r="A411" s="2">
        <v>2.5876525566487032E-2</v>
      </c>
      <c r="B411" s="2">
        <v>8.1458731487606111E-3</v>
      </c>
      <c r="C411" s="2">
        <v>-4.2654028436019058E-2</v>
      </c>
      <c r="D411" s="2">
        <v>2.1678182866488201E-2</v>
      </c>
      <c r="F411" s="2">
        <f t="shared" si="25"/>
        <v>2.5009257758410258E-2</v>
      </c>
      <c r="G411" s="2">
        <f t="shared" si="26"/>
        <v>6.1522082615952083E-3</v>
      </c>
      <c r="H411" s="2">
        <f t="shared" si="27"/>
        <v>-4.3965739885550484E-2</v>
      </c>
      <c r="I411" s="2">
        <f t="shared" si="28"/>
        <v>1.8493281712533484E-2</v>
      </c>
    </row>
    <row r="412" spans="1:9" x14ac:dyDescent="0.3">
      <c r="A412" s="2">
        <v>4.5883112144302308E-3</v>
      </c>
      <c r="B412" s="2">
        <v>-2.077719940232085E-2</v>
      </c>
      <c r="C412" s="2">
        <v>2.9702970297029774E-2</v>
      </c>
      <c r="D412" s="2">
        <v>3.6313717165894294E-2</v>
      </c>
      <c r="F412" s="2">
        <f t="shared" si="25"/>
        <v>3.7210434063534564E-3</v>
      </c>
      <c r="G412" s="2">
        <f t="shared" si="26"/>
        <v>-2.2770864289486253E-2</v>
      </c>
      <c r="H412" s="2">
        <f t="shared" si="27"/>
        <v>2.8391258847498345E-2</v>
      </c>
      <c r="I412" s="2">
        <f t="shared" si="28"/>
        <v>3.312881601193958E-2</v>
      </c>
    </row>
    <row r="413" spans="1:9" x14ac:dyDescent="0.3">
      <c r="A413" s="2">
        <v>-6.6140173213116655E-3</v>
      </c>
      <c r="B413" s="2">
        <v>-2.2003952848723016E-2</v>
      </c>
      <c r="C413" s="2">
        <v>-9.6153846153845812E-3</v>
      </c>
      <c r="D413" s="2">
        <v>-3.361489750836217E-3</v>
      </c>
      <c r="F413" s="2">
        <f t="shared" si="25"/>
        <v>-7.4812851293884399E-3</v>
      </c>
      <c r="G413" s="2">
        <f t="shared" si="26"/>
        <v>-2.3997617735888419E-2</v>
      </c>
      <c r="H413" s="2">
        <f t="shared" si="27"/>
        <v>-1.0927096064916011E-2</v>
      </c>
      <c r="I413" s="2">
        <f t="shared" si="28"/>
        <v>-6.5463909047909332E-3</v>
      </c>
    </row>
    <row r="414" spans="1:9" x14ac:dyDescent="0.3">
      <c r="A414" s="2">
        <v>2.7385697831213821E-3</v>
      </c>
      <c r="B414" s="2">
        <v>4.9819181594676909E-2</v>
      </c>
      <c r="C414" s="2">
        <v>-9.7087378640778078E-3</v>
      </c>
      <c r="D414" s="2">
        <v>-1.0322989277648459E-2</v>
      </c>
      <c r="F414" s="2">
        <f t="shared" si="25"/>
        <v>1.8713019750446075E-3</v>
      </c>
      <c r="G414" s="2">
        <f t="shared" si="26"/>
        <v>4.7825516707511506E-2</v>
      </c>
      <c r="H414" s="2">
        <f t="shared" si="27"/>
        <v>-1.1020449313609237E-2</v>
      </c>
      <c r="I414" s="2">
        <f t="shared" si="28"/>
        <v>-1.3507890431603175E-2</v>
      </c>
    </row>
    <row r="415" spans="1:9" x14ac:dyDescent="0.3">
      <c r="A415" s="2">
        <v>-5.1114450496456063E-3</v>
      </c>
      <c r="B415" s="2">
        <v>4.9751246065881952E-2</v>
      </c>
      <c r="C415" s="2">
        <v>4.4117647058823636E-2</v>
      </c>
      <c r="D415" s="2">
        <v>-9.5011469858076129E-3</v>
      </c>
      <c r="F415" s="2">
        <f t="shared" si="25"/>
        <v>-5.9787128577223807E-3</v>
      </c>
      <c r="G415" s="2">
        <f t="shared" si="26"/>
        <v>4.7757581178716549E-2</v>
      </c>
      <c r="H415" s="2">
        <f t="shared" si="27"/>
        <v>4.280593560929221E-2</v>
      </c>
      <c r="I415" s="2">
        <f t="shared" si="28"/>
        <v>-1.2686048139762329E-2</v>
      </c>
    </row>
    <row r="416" spans="1:9" x14ac:dyDescent="0.3">
      <c r="A416" s="2">
        <v>1.1080901696560838E-3</v>
      </c>
      <c r="B416" s="2">
        <v>1.0936930846675795E-2</v>
      </c>
      <c r="C416" s="2">
        <v>5.164319248826281E-2</v>
      </c>
      <c r="D416" s="2">
        <v>2.4189301500397872E-2</v>
      </c>
      <c r="F416" s="2">
        <f t="shared" si="25"/>
        <v>2.4082236157930916E-4</v>
      </c>
      <c r="G416" s="2">
        <f t="shared" si="26"/>
        <v>8.9432659595103919E-3</v>
      </c>
      <c r="H416" s="2">
        <f t="shared" si="27"/>
        <v>5.0331481038731384E-2</v>
      </c>
      <c r="I416" s="2">
        <f t="shared" si="28"/>
        <v>2.1004400346443155E-2</v>
      </c>
    </row>
    <row r="417" spans="1:9" x14ac:dyDescent="0.3">
      <c r="A417" s="2">
        <v>1.6855071272919122E-3</v>
      </c>
      <c r="B417" s="2">
        <v>-1.1539784127217408E-2</v>
      </c>
      <c r="C417" s="2">
        <v>6.2500000000000097E-2</v>
      </c>
      <c r="D417" s="2">
        <v>6.8207509880342816E-3</v>
      </c>
      <c r="F417" s="2">
        <f t="shared" si="25"/>
        <v>8.1823931921513752E-4</v>
      </c>
      <c r="G417" s="2">
        <f t="shared" si="26"/>
        <v>-1.353344901438281E-2</v>
      </c>
      <c r="H417" s="2">
        <f t="shared" si="27"/>
        <v>6.1188288550468671E-2</v>
      </c>
      <c r="I417" s="2">
        <f t="shared" si="28"/>
        <v>3.6358498340795654E-3</v>
      </c>
    </row>
    <row r="418" spans="1:9" x14ac:dyDescent="0.3">
      <c r="A418" s="2">
        <v>-1.2431804129030726E-2</v>
      </c>
      <c r="B418" s="2">
        <v>1.4593213835974889E-2</v>
      </c>
      <c r="C418" s="2">
        <v>0</v>
      </c>
      <c r="D418" s="2">
        <v>-2.0224812463388514E-4</v>
      </c>
      <c r="F418" s="2">
        <f t="shared" si="25"/>
        <v>-1.3299071937107502E-2</v>
      </c>
      <c r="G418" s="2">
        <f t="shared" si="26"/>
        <v>1.2599548948809486E-2</v>
      </c>
      <c r="H418" s="2">
        <f t="shared" si="27"/>
        <v>-1.3117114495314294E-3</v>
      </c>
      <c r="I418" s="2">
        <f t="shared" si="28"/>
        <v>-3.3871492785886013E-3</v>
      </c>
    </row>
    <row r="419" spans="1:9" x14ac:dyDescent="0.3">
      <c r="A419" s="2">
        <v>-2.6372034173294152E-2</v>
      </c>
      <c r="B419" s="2">
        <v>-1.9777058185320572E-2</v>
      </c>
      <c r="C419" s="2">
        <v>-4.2016806722689672E-3</v>
      </c>
      <c r="D419" s="2">
        <v>-7.0792877222555298E-3</v>
      </c>
      <c r="F419" s="2">
        <f t="shared" si="25"/>
        <v>-2.7239301981370926E-2</v>
      </c>
      <c r="G419" s="2">
        <f t="shared" si="26"/>
        <v>-2.1770723072485974E-2</v>
      </c>
      <c r="H419" s="2">
        <f t="shared" si="27"/>
        <v>-5.5133921218003968E-3</v>
      </c>
      <c r="I419" s="2">
        <f t="shared" si="28"/>
        <v>-1.0264188876210245E-2</v>
      </c>
    </row>
    <row r="420" spans="1:9" x14ac:dyDescent="0.3">
      <c r="A420" s="2">
        <v>-1.6194050279262563E-3</v>
      </c>
      <c r="B420" s="2">
        <v>1.8341892479635529E-3</v>
      </c>
      <c r="C420" s="2">
        <v>8.4388185654008137E-3</v>
      </c>
      <c r="D420" s="2">
        <v>5.5408477032243456E-2</v>
      </c>
      <c r="F420" s="2">
        <f t="shared" si="25"/>
        <v>-2.4866728360030312E-3</v>
      </c>
      <c r="G420" s="2">
        <f t="shared" si="26"/>
        <v>-1.594756392018495E-4</v>
      </c>
      <c r="H420" s="2">
        <f t="shared" si="27"/>
        <v>7.1271071158693841E-3</v>
      </c>
      <c r="I420" s="2">
        <f t="shared" si="28"/>
        <v>5.2223575878288742E-2</v>
      </c>
    </row>
    <row r="421" spans="1:9" x14ac:dyDescent="0.3">
      <c r="A421" s="2">
        <v>1.1799159692690998E-2</v>
      </c>
      <c r="B421" s="2">
        <v>-2.1970193585422607E-3</v>
      </c>
      <c r="C421" s="2">
        <v>-1.673640167364011E-2</v>
      </c>
      <c r="D421" s="2">
        <v>-1.9291758134341817E-4</v>
      </c>
      <c r="F421" s="2">
        <f t="shared" si="25"/>
        <v>1.0931891884614223E-2</v>
      </c>
      <c r="G421" s="2">
        <f t="shared" si="26"/>
        <v>-4.1906842457076626E-3</v>
      </c>
      <c r="H421" s="2">
        <f t="shared" si="27"/>
        <v>-1.804811312317154E-2</v>
      </c>
      <c r="I421" s="2">
        <f t="shared" si="28"/>
        <v>-3.3778187352981343E-3</v>
      </c>
    </row>
    <row r="422" spans="1:9" x14ac:dyDescent="0.3">
      <c r="A422" s="2">
        <v>-1.8849879217191622E-2</v>
      </c>
      <c r="B422" s="2">
        <v>-1.4311904587155935E-2</v>
      </c>
      <c r="C422" s="2">
        <v>-2.1276595744680851E-2</v>
      </c>
      <c r="D422" s="2">
        <v>2.2199934563741949E-3</v>
      </c>
      <c r="F422" s="2">
        <f t="shared" si="25"/>
        <v>-1.9717147025268396E-2</v>
      </c>
      <c r="G422" s="2">
        <f t="shared" si="26"/>
        <v>-1.6305569474321338E-2</v>
      </c>
      <c r="H422" s="2">
        <f t="shared" si="27"/>
        <v>-2.258830719421228E-2</v>
      </c>
      <c r="I422" s="2">
        <f t="shared" si="28"/>
        <v>-9.6490769758052122E-4</v>
      </c>
    </row>
    <row r="423" spans="1:9" x14ac:dyDescent="0.3">
      <c r="A423" s="2">
        <v>3.1519347314190906E-2</v>
      </c>
      <c r="B423" s="2">
        <v>-1.0052166566221205E-2</v>
      </c>
      <c r="C423" s="2">
        <v>5.217391304347823E-2</v>
      </c>
      <c r="D423" s="2">
        <v>1.2038848514155744E-2</v>
      </c>
      <c r="F423" s="2">
        <f t="shared" si="25"/>
        <v>3.0652079506114132E-2</v>
      </c>
      <c r="G423" s="2">
        <f t="shared" si="26"/>
        <v>-1.2045831453386608E-2</v>
      </c>
      <c r="H423" s="2">
        <f t="shared" si="27"/>
        <v>5.0862201593946804E-2</v>
      </c>
      <c r="I423" s="2">
        <f t="shared" si="28"/>
        <v>8.8539473602010279E-3</v>
      </c>
    </row>
    <row r="424" spans="1:9" x14ac:dyDescent="0.3">
      <c r="A424" s="2">
        <v>-9.3253241475902676E-3</v>
      </c>
      <c r="B424" s="2">
        <v>-1.9556156891075288E-2</v>
      </c>
      <c r="C424" s="2">
        <v>1.2396694214876063E-2</v>
      </c>
      <c r="D424" s="2">
        <v>2.0270303914538219E-2</v>
      </c>
      <c r="F424" s="2">
        <f t="shared" si="25"/>
        <v>-1.0192591955667043E-2</v>
      </c>
      <c r="G424" s="2">
        <f t="shared" si="26"/>
        <v>-2.1549821778240691E-2</v>
      </c>
      <c r="H424" s="2">
        <f t="shared" si="27"/>
        <v>1.1084982765344633E-2</v>
      </c>
      <c r="I424" s="2">
        <f t="shared" si="28"/>
        <v>1.7085402760583502E-2</v>
      </c>
    </row>
    <row r="425" spans="1:9" x14ac:dyDescent="0.3">
      <c r="A425" s="2">
        <v>1.1244119349641212E-2</v>
      </c>
      <c r="B425" s="2">
        <v>4.2194090884813615E-2</v>
      </c>
      <c r="C425" s="2">
        <v>4.0816326530612821E-3</v>
      </c>
      <c r="D425" s="2">
        <v>-7.3687040479913871E-3</v>
      </c>
      <c r="F425" s="2">
        <f t="shared" si="25"/>
        <v>1.0376851541564437E-2</v>
      </c>
      <c r="G425" s="2">
        <f t="shared" si="26"/>
        <v>4.0200425997648212E-2</v>
      </c>
      <c r="H425" s="2">
        <f t="shared" si="27"/>
        <v>2.7699212035298525E-3</v>
      </c>
      <c r="I425" s="2">
        <f t="shared" si="28"/>
        <v>-1.0553605201946103E-2</v>
      </c>
    </row>
    <row r="426" spans="1:9" x14ac:dyDescent="0.3">
      <c r="A426" s="2">
        <v>-1.1807631868952813E-2</v>
      </c>
      <c r="B426" s="2">
        <v>-1.877072423537474E-2</v>
      </c>
      <c r="C426" s="2">
        <v>0.10975609756097557</v>
      </c>
      <c r="D426" s="2">
        <v>-9.0208127959841983E-3</v>
      </c>
      <c r="F426" s="2">
        <f t="shared" si="25"/>
        <v>-1.2674899677029589E-2</v>
      </c>
      <c r="G426" s="2">
        <f t="shared" si="26"/>
        <v>-2.0764389122540142E-2</v>
      </c>
      <c r="H426" s="2">
        <f t="shared" si="27"/>
        <v>0.10844438611144414</v>
      </c>
      <c r="I426" s="2">
        <f t="shared" si="28"/>
        <v>-1.2205713949938914E-2</v>
      </c>
    </row>
    <row r="427" spans="1:9" x14ac:dyDescent="0.3">
      <c r="A427" s="2">
        <v>2.4000677937019446E-2</v>
      </c>
      <c r="B427" s="2">
        <v>-1.3128281775057425E-2</v>
      </c>
      <c r="C427" s="2">
        <v>-4.7619047619047644E-2</v>
      </c>
      <c r="D427" s="2">
        <v>-3.6886062781680794E-2</v>
      </c>
      <c r="F427" s="2">
        <f t="shared" si="25"/>
        <v>2.3133410128942673E-2</v>
      </c>
      <c r="G427" s="2">
        <f t="shared" si="26"/>
        <v>-1.5121946662222828E-2</v>
      </c>
      <c r="H427" s="2">
        <f t="shared" si="27"/>
        <v>-4.893075906857907E-2</v>
      </c>
      <c r="I427" s="2">
        <f t="shared" si="28"/>
        <v>-4.0070963935635508E-2</v>
      </c>
    </row>
    <row r="428" spans="1:9" x14ac:dyDescent="0.3">
      <c r="A428" s="2">
        <v>1.6356264622005772E-2</v>
      </c>
      <c r="B428" s="2">
        <v>4.9790975679415254E-2</v>
      </c>
      <c r="C428" s="2">
        <v>2.307692307692313E-2</v>
      </c>
      <c r="D428" s="2">
        <v>4.3812022297647649E-2</v>
      </c>
      <c r="F428" s="2">
        <f t="shared" si="25"/>
        <v>1.5488996813928997E-2</v>
      </c>
      <c r="G428" s="2">
        <f t="shared" si="26"/>
        <v>4.7797310792249852E-2</v>
      </c>
      <c r="H428" s="2">
        <f t="shared" si="27"/>
        <v>2.1765211627391701E-2</v>
      </c>
      <c r="I428" s="2">
        <f t="shared" si="28"/>
        <v>4.0627121143692935E-2</v>
      </c>
    </row>
    <row r="429" spans="1:9" x14ac:dyDescent="0.3">
      <c r="A429" s="2">
        <v>1.8994158289283622E-2</v>
      </c>
      <c r="B429" s="2">
        <v>-6.1550033531498002E-3</v>
      </c>
      <c r="C429" s="2">
        <v>3.7593984962405211E-3</v>
      </c>
      <c r="D429" s="2">
        <v>3.1409316851231321E-2</v>
      </c>
      <c r="F429" s="2">
        <f t="shared" si="25"/>
        <v>1.8126890481206848E-2</v>
      </c>
      <c r="G429" s="2">
        <f t="shared" si="26"/>
        <v>-8.148668240315203E-3</v>
      </c>
      <c r="H429" s="2">
        <f t="shared" si="27"/>
        <v>2.4476870467090919E-3</v>
      </c>
      <c r="I429" s="2">
        <f t="shared" si="28"/>
        <v>2.8224415697276604E-2</v>
      </c>
    </row>
    <row r="430" spans="1:9" x14ac:dyDescent="0.3">
      <c r="A430" s="2">
        <v>2.1755004970098659E-2</v>
      </c>
      <c r="B430" s="2">
        <v>4.2987205828779546E-2</v>
      </c>
      <c r="C430" s="2">
        <v>-3.3707865168539276E-2</v>
      </c>
      <c r="D430" s="2">
        <v>-1.8015620527940427E-2</v>
      </c>
      <c r="F430" s="2">
        <f t="shared" si="25"/>
        <v>2.0887737162021885E-2</v>
      </c>
      <c r="G430" s="2">
        <f t="shared" si="26"/>
        <v>4.0993540941614143E-2</v>
      </c>
      <c r="H430" s="2">
        <f t="shared" si="27"/>
        <v>-3.5019576618070702E-2</v>
      </c>
      <c r="I430" s="2">
        <f t="shared" si="28"/>
        <v>-2.1200521681895144E-2</v>
      </c>
    </row>
    <row r="431" spans="1:9" x14ac:dyDescent="0.3">
      <c r="A431" s="2">
        <v>-2.3721040937478108E-2</v>
      </c>
      <c r="B431" s="2">
        <v>-1.1526329508613129E-2</v>
      </c>
      <c r="C431" s="2">
        <v>-1.5503875968992331E-2</v>
      </c>
      <c r="D431" s="2">
        <v>-1.8811718990817648E-2</v>
      </c>
      <c r="F431" s="2">
        <f t="shared" si="25"/>
        <v>-2.4588308745554881E-2</v>
      </c>
      <c r="G431" s="2">
        <f t="shared" si="26"/>
        <v>-1.3519994395778532E-2</v>
      </c>
      <c r="H431" s="2">
        <f t="shared" si="27"/>
        <v>-1.6815587418523761E-2</v>
      </c>
      <c r="I431" s="2">
        <f t="shared" si="28"/>
        <v>-2.1996620144772366E-2</v>
      </c>
    </row>
    <row r="432" spans="1:9" x14ac:dyDescent="0.3">
      <c r="A432" s="2">
        <v>-5.2985899439021295E-2</v>
      </c>
      <c r="B432" s="2">
        <v>-3.4275660777385211E-2</v>
      </c>
      <c r="C432" s="2">
        <v>-7.4803149606299163E-2</v>
      </c>
      <c r="D432" s="2">
        <v>-2.4487445482253168E-2</v>
      </c>
      <c r="F432" s="2">
        <f t="shared" si="25"/>
        <v>-5.3853167247098072E-2</v>
      </c>
      <c r="G432" s="2">
        <f t="shared" si="26"/>
        <v>-3.6269325664550614E-2</v>
      </c>
      <c r="H432" s="2">
        <f t="shared" si="27"/>
        <v>-7.6114861055830596E-2</v>
      </c>
      <c r="I432" s="2">
        <f t="shared" si="28"/>
        <v>-2.7672346636207885E-2</v>
      </c>
    </row>
    <row r="433" spans="1:9" x14ac:dyDescent="0.3">
      <c r="A433" s="2">
        <v>-2.3699181508868562E-2</v>
      </c>
      <c r="B433" s="2">
        <v>1.6465423335474131E-2</v>
      </c>
      <c r="C433" s="2">
        <v>-1.2765957446808541E-2</v>
      </c>
      <c r="D433" s="2">
        <v>-2.140518622609592E-3</v>
      </c>
      <c r="F433" s="2">
        <f t="shared" si="25"/>
        <v>-2.4566449316945335E-2</v>
      </c>
      <c r="G433" s="2">
        <f t="shared" si="26"/>
        <v>1.4471758448308728E-2</v>
      </c>
      <c r="H433" s="2">
        <f t="shared" si="27"/>
        <v>-1.4077668896339971E-2</v>
      </c>
      <c r="I433" s="2">
        <f t="shared" si="28"/>
        <v>-5.3254197765643082E-3</v>
      </c>
    </row>
    <row r="434" spans="1:9" x14ac:dyDescent="0.3">
      <c r="A434" s="2">
        <v>-9.7361578845644916E-3</v>
      </c>
      <c r="B434" s="2">
        <v>1.1159129351726279E-2</v>
      </c>
      <c r="C434" s="2">
        <v>1.2931034482758652E-2</v>
      </c>
      <c r="D434" s="2">
        <v>-1.8525028133225721E-3</v>
      </c>
      <c r="F434" s="2">
        <f t="shared" si="25"/>
        <v>-1.0603425692641267E-2</v>
      </c>
      <c r="G434" s="2">
        <f t="shared" si="26"/>
        <v>9.1654644645608758E-3</v>
      </c>
      <c r="H434" s="2">
        <f t="shared" si="27"/>
        <v>1.1619323033227222E-2</v>
      </c>
      <c r="I434" s="2">
        <f t="shared" si="28"/>
        <v>-5.037403967277288E-3</v>
      </c>
    </row>
    <row r="435" spans="1:9" x14ac:dyDescent="0.3">
      <c r="A435" s="2">
        <v>-1.8438055001769531E-2</v>
      </c>
      <c r="B435" s="2">
        <v>-2.1360128615738154E-3</v>
      </c>
      <c r="C435" s="2">
        <v>-4.6808510638297933E-2</v>
      </c>
      <c r="D435" s="2">
        <v>-1.0159271756899331E-2</v>
      </c>
      <c r="F435" s="2">
        <f t="shared" si="25"/>
        <v>-1.9305322809846304E-2</v>
      </c>
      <c r="G435" s="2">
        <f t="shared" si="26"/>
        <v>-4.1296777487392182E-3</v>
      </c>
      <c r="H435" s="2">
        <f t="shared" si="27"/>
        <v>-4.8120222087829359E-2</v>
      </c>
      <c r="I435" s="2">
        <f t="shared" si="28"/>
        <v>-1.3344172910854046E-2</v>
      </c>
    </row>
    <row r="436" spans="1:9" x14ac:dyDescent="0.3">
      <c r="A436" s="2">
        <v>2.8963900422688604E-2</v>
      </c>
      <c r="B436" s="2">
        <v>-8.5622336880014152E-3</v>
      </c>
      <c r="C436" s="2">
        <v>4.4642857142857144E-2</v>
      </c>
      <c r="D436" s="2">
        <v>6.0298101889456397E-2</v>
      </c>
      <c r="F436" s="2">
        <f t="shared" si="25"/>
        <v>2.809663261461183E-2</v>
      </c>
      <c r="G436" s="2">
        <f t="shared" si="26"/>
        <v>-1.0555898575166818E-2</v>
      </c>
      <c r="H436" s="2">
        <f t="shared" si="27"/>
        <v>4.3331145693325718E-2</v>
      </c>
      <c r="I436" s="2">
        <f t="shared" si="28"/>
        <v>5.7113200735501683E-2</v>
      </c>
    </row>
    <row r="437" spans="1:9" x14ac:dyDescent="0.3">
      <c r="A437" s="2">
        <v>1.6092431665330083E-2</v>
      </c>
      <c r="B437" s="2">
        <v>-1.2594458710207817E-2</v>
      </c>
      <c r="C437" s="2">
        <v>1.2820512820512851E-2</v>
      </c>
      <c r="D437" s="2">
        <v>5.0260603853365018E-2</v>
      </c>
      <c r="F437" s="2">
        <f t="shared" si="25"/>
        <v>1.5225163857253308E-2</v>
      </c>
      <c r="G437" s="2">
        <f t="shared" si="26"/>
        <v>-1.458812359737322E-2</v>
      </c>
      <c r="H437" s="2">
        <f t="shared" si="27"/>
        <v>1.1508801370981422E-2</v>
      </c>
      <c r="I437" s="2">
        <f t="shared" si="28"/>
        <v>4.7075702699410304E-2</v>
      </c>
    </row>
    <row r="438" spans="1:9" x14ac:dyDescent="0.3">
      <c r="A438" s="2">
        <v>2.5184048799378415E-3</v>
      </c>
      <c r="B438" s="2">
        <v>4.9927158526104104E-2</v>
      </c>
      <c r="C438" s="2">
        <v>3.3755274261603407E-2</v>
      </c>
      <c r="D438" s="2">
        <v>4.2536797430763381E-3</v>
      </c>
      <c r="F438" s="2">
        <f t="shared" si="25"/>
        <v>1.6511370718610668E-3</v>
      </c>
      <c r="G438" s="2">
        <f t="shared" si="26"/>
        <v>4.7933493638938701E-2</v>
      </c>
      <c r="H438" s="2">
        <f t="shared" si="27"/>
        <v>3.2443562812071981E-2</v>
      </c>
      <c r="I438" s="2">
        <f t="shared" si="28"/>
        <v>1.068778589121622E-3</v>
      </c>
    </row>
    <row r="439" spans="1:9" x14ac:dyDescent="0.3">
      <c r="A439" s="2">
        <v>-3.289088063752609E-3</v>
      </c>
      <c r="B439" s="2">
        <v>4.9982623047914801E-2</v>
      </c>
      <c r="C439" s="2">
        <v>-8.1632653061224202E-3</v>
      </c>
      <c r="D439" s="2">
        <v>4.0769737763191434E-2</v>
      </c>
      <c r="F439" s="2">
        <f t="shared" si="25"/>
        <v>-4.1563558718293835E-3</v>
      </c>
      <c r="G439" s="2">
        <f t="shared" si="26"/>
        <v>4.7988958160749398E-2</v>
      </c>
      <c r="H439" s="2">
        <f t="shared" si="27"/>
        <v>-9.4749767556538498E-3</v>
      </c>
      <c r="I439" s="2">
        <f t="shared" si="28"/>
        <v>3.758483660923672E-2</v>
      </c>
    </row>
    <row r="440" spans="1:9" x14ac:dyDescent="0.3">
      <c r="A440" s="2">
        <v>-2.858039859653377E-4</v>
      </c>
      <c r="B440" s="2">
        <v>8.892559999999998E-2</v>
      </c>
      <c r="C440" s="2">
        <v>-1.2345679012345708E-2</v>
      </c>
      <c r="D440" s="2">
        <v>9.5808604360402855E-3</v>
      </c>
      <c r="F440" s="2">
        <f t="shared" si="25"/>
        <v>-1.1530717940421123E-3</v>
      </c>
      <c r="G440" s="2">
        <f t="shared" si="26"/>
        <v>8.6931935112834577E-2</v>
      </c>
      <c r="H440" s="2">
        <f t="shared" si="27"/>
        <v>-1.3657390461877137E-2</v>
      </c>
      <c r="I440" s="2">
        <f t="shared" si="28"/>
        <v>6.3959592820855699E-3</v>
      </c>
    </row>
    <row r="441" spans="1:9" x14ac:dyDescent="0.3">
      <c r="A441" s="2">
        <v>1.4399037514164248E-2</v>
      </c>
      <c r="B441" s="2">
        <v>7.1949035918926027E-2</v>
      </c>
      <c r="C441" s="2">
        <v>-2.500000000000006E-2</v>
      </c>
      <c r="D441" s="2">
        <v>5.5345690676750062E-2</v>
      </c>
      <c r="F441" s="2">
        <f t="shared" si="25"/>
        <v>1.3531769706087472E-2</v>
      </c>
      <c r="G441" s="2">
        <f t="shared" si="26"/>
        <v>6.9955371031760624E-2</v>
      </c>
      <c r="H441" s="2">
        <f t="shared" si="27"/>
        <v>-2.631171144953149E-2</v>
      </c>
      <c r="I441" s="2">
        <f t="shared" si="28"/>
        <v>5.2160789522795348E-2</v>
      </c>
    </row>
    <row r="442" spans="1:9" x14ac:dyDescent="0.3">
      <c r="A442" s="2">
        <v>2.4084094393231623E-3</v>
      </c>
      <c r="B442" s="2">
        <v>-2.8320588587019167E-2</v>
      </c>
      <c r="C442" s="2">
        <v>2.1367521367521368E-2</v>
      </c>
      <c r="D442" s="2">
        <v>2.4669833426694079E-3</v>
      </c>
      <c r="F442" s="2">
        <f t="shared" si="25"/>
        <v>1.5411416312463876E-3</v>
      </c>
      <c r="G442" s="2">
        <f t="shared" si="26"/>
        <v>-3.0314253474184569E-2</v>
      </c>
      <c r="H442" s="2">
        <f t="shared" si="27"/>
        <v>2.0055809917989938E-2</v>
      </c>
      <c r="I442" s="2">
        <f t="shared" si="28"/>
        <v>-7.1791781128530824E-4</v>
      </c>
    </row>
    <row r="443" spans="1:9" x14ac:dyDescent="0.3">
      <c r="A443" s="2">
        <v>9.2783846255346959E-3</v>
      </c>
      <c r="B443" s="2">
        <v>-3.1477755205868527E-2</v>
      </c>
      <c r="C443" s="2">
        <v>-4.184100418409953E-3</v>
      </c>
      <c r="D443" s="2">
        <v>3.3103184576334752E-2</v>
      </c>
      <c r="F443" s="2">
        <f t="shared" si="25"/>
        <v>8.4111168174579205E-3</v>
      </c>
      <c r="G443" s="2">
        <f t="shared" si="26"/>
        <v>-3.347142009303393E-2</v>
      </c>
      <c r="H443" s="2">
        <f t="shared" si="27"/>
        <v>-5.4958118679413826E-3</v>
      </c>
      <c r="I443" s="2">
        <f t="shared" si="28"/>
        <v>2.9918283422380034E-2</v>
      </c>
    </row>
    <row r="444" spans="1:9" x14ac:dyDescent="0.3">
      <c r="A444" s="2">
        <v>4.1229813727463274E-2</v>
      </c>
      <c r="B444" s="2">
        <v>3.4607283825721959E-2</v>
      </c>
      <c r="C444" s="2">
        <v>8.4033613445378144E-2</v>
      </c>
      <c r="D444" s="2">
        <v>1.2140658479627291E-2</v>
      </c>
      <c r="F444" s="2">
        <f t="shared" si="25"/>
        <v>4.0362545919386497E-2</v>
      </c>
      <c r="G444" s="2">
        <f t="shared" si="26"/>
        <v>3.2613618938556556E-2</v>
      </c>
      <c r="H444" s="2">
        <f t="shared" si="27"/>
        <v>8.2721901995846711E-2</v>
      </c>
      <c r="I444" s="2">
        <f t="shared" si="28"/>
        <v>8.9557573256725757E-3</v>
      </c>
    </row>
    <row r="445" spans="1:9" x14ac:dyDescent="0.3">
      <c r="A445" s="2">
        <v>-6.8590133267987267E-3</v>
      </c>
      <c r="B445" s="2">
        <v>-8.144235304627134E-3</v>
      </c>
      <c r="C445" s="2">
        <v>-3.1007751937984523E-2</v>
      </c>
      <c r="D445" s="2">
        <v>9.1633923885874421E-2</v>
      </c>
      <c r="F445" s="2">
        <f t="shared" si="25"/>
        <v>-7.7262811348755012E-3</v>
      </c>
      <c r="G445" s="2">
        <f t="shared" si="26"/>
        <v>-1.0137900191792537E-2</v>
      </c>
      <c r="H445" s="2">
        <f t="shared" si="27"/>
        <v>-3.231946338751595E-2</v>
      </c>
      <c r="I445" s="2">
        <f t="shared" si="28"/>
        <v>8.8449022731919708E-2</v>
      </c>
    </row>
    <row r="446" spans="1:9" x14ac:dyDescent="0.3">
      <c r="A446" s="2">
        <v>-4.4082401999908545E-3</v>
      </c>
      <c r="B446" s="2">
        <v>2.9325513196480938E-3</v>
      </c>
      <c r="C446" s="2">
        <v>-3.2000000000000028E-2</v>
      </c>
      <c r="D446" s="2">
        <v>6.1895809850886267E-2</v>
      </c>
      <c r="F446" s="2">
        <f t="shared" si="25"/>
        <v>-5.275508008067629E-3</v>
      </c>
      <c r="G446" s="2">
        <f t="shared" si="26"/>
        <v>9.3888643248269147E-4</v>
      </c>
      <c r="H446" s="2">
        <f t="shared" si="27"/>
        <v>-3.3311711449531455E-2</v>
      </c>
      <c r="I446" s="2">
        <f t="shared" si="28"/>
        <v>5.8710908696931553E-2</v>
      </c>
    </row>
    <row r="447" spans="1:9" x14ac:dyDescent="0.3">
      <c r="A447" s="2">
        <v>1.3234301598835808E-2</v>
      </c>
      <c r="B447" s="2">
        <v>-2.5146216374269028E-2</v>
      </c>
      <c r="C447" s="2">
        <v>-2.8925619834710717E-2</v>
      </c>
      <c r="D447" s="2">
        <v>2.193983525258061E-2</v>
      </c>
      <c r="F447" s="2">
        <f t="shared" si="25"/>
        <v>1.2367033790759032E-2</v>
      </c>
      <c r="G447" s="2">
        <f t="shared" si="26"/>
        <v>-2.7139881261434431E-2</v>
      </c>
      <c r="H447" s="2">
        <f t="shared" si="27"/>
        <v>-3.0237331284242146E-2</v>
      </c>
      <c r="I447" s="2">
        <f t="shared" si="28"/>
        <v>1.8754934098625893E-2</v>
      </c>
    </row>
    <row r="448" spans="1:9" x14ac:dyDescent="0.3">
      <c r="A448" s="2">
        <v>1.1531920149295587E-2</v>
      </c>
      <c r="B448" s="2">
        <v>9.5081021507156999E-2</v>
      </c>
      <c r="C448" s="2">
        <v>1.2765957446808541E-2</v>
      </c>
      <c r="D448" s="2">
        <v>6.7290819940214993E-3</v>
      </c>
      <c r="F448" s="2">
        <f t="shared" si="25"/>
        <v>1.0664652341218812E-2</v>
      </c>
      <c r="G448" s="2">
        <f t="shared" si="26"/>
        <v>9.3087356619991596E-2</v>
      </c>
      <c r="H448" s="2">
        <f t="shared" si="27"/>
        <v>1.1454245997277112E-2</v>
      </c>
      <c r="I448" s="2">
        <f t="shared" si="28"/>
        <v>3.5441808400667831E-3</v>
      </c>
    </row>
    <row r="449" spans="1:9" x14ac:dyDescent="0.3">
      <c r="A449" s="2">
        <v>-7.4642825558154111E-3</v>
      </c>
      <c r="B449" s="2">
        <v>9.9972608600833596E-2</v>
      </c>
      <c r="C449" s="2">
        <v>-2.9411764705882321E-2</v>
      </c>
      <c r="D449" s="2">
        <v>2.8964245836981439E-2</v>
      </c>
      <c r="F449" s="2">
        <f t="shared" si="25"/>
        <v>-8.3315503638921855E-3</v>
      </c>
      <c r="G449" s="2">
        <f t="shared" si="26"/>
        <v>9.7978943713668193E-2</v>
      </c>
      <c r="H449" s="2">
        <f t="shared" si="27"/>
        <v>-3.0723476155413751E-2</v>
      </c>
      <c r="I449" s="2">
        <f t="shared" si="28"/>
        <v>2.5779344683026721E-2</v>
      </c>
    </row>
    <row r="450" spans="1:9" x14ac:dyDescent="0.3">
      <c r="A450" s="2">
        <v>6.0936984722767028E-3</v>
      </c>
      <c r="B450" s="2">
        <v>8.9143395082518964E-2</v>
      </c>
      <c r="C450" s="2">
        <v>-5.6277056277056307E-2</v>
      </c>
      <c r="D450" s="2">
        <v>-3.2541416728798789E-2</v>
      </c>
      <c r="F450" s="2">
        <f t="shared" si="25"/>
        <v>5.2264306641999284E-3</v>
      </c>
      <c r="G450" s="2">
        <f t="shared" si="26"/>
        <v>8.7149730195353561E-2</v>
      </c>
      <c r="H450" s="2">
        <f t="shared" si="27"/>
        <v>-5.7588767726587733E-2</v>
      </c>
      <c r="I450" s="2">
        <f t="shared" si="28"/>
        <v>-3.5726317882753503E-2</v>
      </c>
    </row>
    <row r="451" spans="1:9" x14ac:dyDescent="0.3">
      <c r="A451" s="2">
        <v>-3.4706530401219488E-2</v>
      </c>
      <c r="B451" s="2">
        <v>-4.9839936669043447E-2</v>
      </c>
      <c r="C451" s="2">
        <v>-1.3761467889908289E-2</v>
      </c>
      <c r="D451" s="2">
        <v>3.0694457798185536E-2</v>
      </c>
      <c r="F451" s="2">
        <f t="shared" si="25"/>
        <v>-3.5573798209296265E-2</v>
      </c>
      <c r="G451" s="2">
        <f t="shared" si="26"/>
        <v>-5.183360155620885E-2</v>
      </c>
      <c r="H451" s="2">
        <f t="shared" si="27"/>
        <v>-1.5073179339439718E-2</v>
      </c>
      <c r="I451" s="2">
        <f t="shared" si="28"/>
        <v>2.7509556644230819E-2</v>
      </c>
    </row>
    <row r="452" spans="1:9" x14ac:dyDescent="0.3">
      <c r="A452" s="2">
        <v>7.6440119708231832E-3</v>
      </c>
      <c r="B452" s="2">
        <v>-3.5611207378086568E-2</v>
      </c>
      <c r="C452" s="2">
        <v>2.3255813953488372E-2</v>
      </c>
      <c r="D452" s="2">
        <v>-7.7552653048611562E-3</v>
      </c>
      <c r="F452" s="2">
        <f t="shared" ref="F452:F515" si="29">A452-A$1236</f>
        <v>6.7767441627464087E-3</v>
      </c>
      <c r="G452" s="2">
        <f t="shared" si="26"/>
        <v>-3.7604872265251971E-2</v>
      </c>
      <c r="H452" s="2">
        <f t="shared" si="27"/>
        <v>2.1944102503956942E-2</v>
      </c>
      <c r="I452" s="2">
        <f t="shared" si="28"/>
        <v>-1.0940166458815872E-2</v>
      </c>
    </row>
    <row r="453" spans="1:9" x14ac:dyDescent="0.3">
      <c r="A453" s="2">
        <v>1.8557459236478627E-2</v>
      </c>
      <c r="B453" s="2">
        <v>3.2435579813441082E-3</v>
      </c>
      <c r="C453" s="2">
        <v>4.0909090909090846E-2</v>
      </c>
      <c r="D453" s="2">
        <v>6.9404655857580695E-3</v>
      </c>
      <c r="F453" s="2">
        <f t="shared" si="29"/>
        <v>1.7690191428401853E-2</v>
      </c>
      <c r="G453" s="2">
        <f t="shared" si="26"/>
        <v>1.2498930941787058E-3</v>
      </c>
      <c r="H453" s="2">
        <f t="shared" si="27"/>
        <v>3.959737945955942E-2</v>
      </c>
      <c r="I453" s="2">
        <f t="shared" si="28"/>
        <v>3.7555644318033534E-3</v>
      </c>
    </row>
    <row r="454" spans="1:9" x14ac:dyDescent="0.3">
      <c r="A454" s="2">
        <v>4.0441489326793506E-2</v>
      </c>
      <c r="B454" s="2">
        <v>-2.2879910128626099E-2</v>
      </c>
      <c r="C454" s="2">
        <v>1.7467248908297036E-2</v>
      </c>
      <c r="D454" s="2">
        <v>4.7565862901014611E-2</v>
      </c>
      <c r="F454" s="2">
        <f t="shared" si="29"/>
        <v>3.9574221518716729E-2</v>
      </c>
      <c r="G454" s="2">
        <f t="shared" si="26"/>
        <v>-2.4873575015791502E-2</v>
      </c>
      <c r="H454" s="2">
        <f t="shared" si="27"/>
        <v>1.6155537458765606E-2</v>
      </c>
      <c r="I454" s="2">
        <f t="shared" si="28"/>
        <v>4.4380961747059897E-2</v>
      </c>
    </row>
    <row r="455" spans="1:9" x14ac:dyDescent="0.3">
      <c r="A455" s="2">
        <v>-2.7304287585432043E-2</v>
      </c>
      <c r="B455" s="2">
        <v>-1.7561705536702027E-2</v>
      </c>
      <c r="C455" s="2">
        <v>-3.0042918454935591E-2</v>
      </c>
      <c r="D455" s="2">
        <v>-1.1677511141686364E-2</v>
      </c>
      <c r="F455" s="2">
        <f t="shared" si="29"/>
        <v>-2.8171555393508817E-2</v>
      </c>
      <c r="G455" s="2">
        <f t="shared" si="26"/>
        <v>-1.955537042386743E-2</v>
      </c>
      <c r="H455" s="2">
        <f t="shared" si="27"/>
        <v>-3.1354629904467017E-2</v>
      </c>
      <c r="I455" s="2">
        <f t="shared" si="28"/>
        <v>-1.486241229564108E-2</v>
      </c>
    </row>
    <row r="456" spans="1:9" x14ac:dyDescent="0.3">
      <c r="A456" s="2">
        <v>7.6229322005630243E-3</v>
      </c>
      <c r="B456" s="2">
        <v>-1.7875632124352312E-2</v>
      </c>
      <c r="C456" s="2">
        <v>-2.2123893805309734E-2</v>
      </c>
      <c r="D456" s="2">
        <v>2.1411838766405102E-2</v>
      </c>
      <c r="F456" s="2">
        <f t="shared" si="29"/>
        <v>6.7556643924862499E-3</v>
      </c>
      <c r="G456" s="2">
        <f t="shared" si="26"/>
        <v>-1.9869297011517715E-2</v>
      </c>
      <c r="H456" s="2">
        <f t="shared" si="27"/>
        <v>-2.3435605254841164E-2</v>
      </c>
      <c r="I456" s="2">
        <f t="shared" si="28"/>
        <v>1.8226937612450384E-2</v>
      </c>
    </row>
    <row r="457" spans="1:9" x14ac:dyDescent="0.3">
      <c r="A457" s="2">
        <v>2.0459494131185771E-3</v>
      </c>
      <c r="B457" s="2">
        <v>-8.7048745654728973E-3</v>
      </c>
      <c r="C457" s="2">
        <v>2.7149321266968226E-2</v>
      </c>
      <c r="D457" s="2">
        <v>2.4721011654823492E-2</v>
      </c>
      <c r="F457" s="2">
        <f t="shared" si="29"/>
        <v>1.1786816050418025E-3</v>
      </c>
      <c r="G457" s="2">
        <f t="shared" si="26"/>
        <v>-1.06985394526383E-2</v>
      </c>
      <c r="H457" s="2">
        <f t="shared" si="27"/>
        <v>2.5837609817436796E-2</v>
      </c>
      <c r="I457" s="2">
        <f t="shared" si="28"/>
        <v>2.1536110500868774E-2</v>
      </c>
    </row>
    <row r="458" spans="1:9" x14ac:dyDescent="0.3">
      <c r="A458" s="2">
        <v>4.5631549838997171E-2</v>
      </c>
      <c r="B458" s="2">
        <v>4.9760544430884908E-2</v>
      </c>
      <c r="C458" s="2">
        <v>-1.7621145374449278E-2</v>
      </c>
      <c r="D458" s="2">
        <v>4.9051598875187265E-2</v>
      </c>
      <c r="F458" s="2">
        <f t="shared" si="29"/>
        <v>4.4764282030920394E-2</v>
      </c>
      <c r="G458" s="2">
        <f t="shared" si="26"/>
        <v>4.7766879543719505E-2</v>
      </c>
      <c r="H458" s="2">
        <f t="shared" si="27"/>
        <v>-1.8932856823980708E-2</v>
      </c>
      <c r="I458" s="2">
        <f t="shared" si="28"/>
        <v>4.5866697721232551E-2</v>
      </c>
    </row>
    <row r="459" spans="1:9" x14ac:dyDescent="0.3">
      <c r="A459" s="2">
        <v>-1.1920374042126841E-2</v>
      </c>
      <c r="B459" s="2">
        <v>-2.1292760456273745E-2</v>
      </c>
      <c r="C459" s="2">
        <v>-1.345291479820631E-2</v>
      </c>
      <c r="D459" s="2">
        <v>3.332132027883984E-3</v>
      </c>
      <c r="F459" s="2">
        <f t="shared" si="29"/>
        <v>-1.2787641850203616E-2</v>
      </c>
      <c r="G459" s="2">
        <f t="shared" si="26"/>
        <v>-2.3286425343439148E-2</v>
      </c>
      <c r="H459" s="2">
        <f t="shared" si="27"/>
        <v>-1.4764626247737739E-2</v>
      </c>
      <c r="I459" s="2">
        <f t="shared" si="28"/>
        <v>1.4723087392926786E-4</v>
      </c>
    </row>
    <row r="460" spans="1:9" x14ac:dyDescent="0.3">
      <c r="A460" s="2">
        <v>1.3097460392562275E-3</v>
      </c>
      <c r="B460" s="2">
        <v>-5.9570524844799475E-3</v>
      </c>
      <c r="C460" s="2">
        <v>-4.0909090909090846E-2</v>
      </c>
      <c r="D460" s="2">
        <v>-9.2552251204602552E-3</v>
      </c>
      <c r="F460" s="2">
        <f t="shared" si="29"/>
        <v>4.4247823117945281E-4</v>
      </c>
      <c r="G460" s="2">
        <f t="shared" si="26"/>
        <v>-7.9507173716453494E-3</v>
      </c>
      <c r="H460" s="2">
        <f t="shared" si="27"/>
        <v>-4.2220802358622272E-2</v>
      </c>
      <c r="I460" s="2">
        <f t="shared" si="28"/>
        <v>-1.2440126274414971E-2</v>
      </c>
    </row>
    <row r="461" spans="1:9" x14ac:dyDescent="0.3">
      <c r="A461" s="2">
        <v>5.6915509804859946E-3</v>
      </c>
      <c r="B461" s="2">
        <v>-1.2767050946338208E-2</v>
      </c>
      <c r="C461" s="2">
        <v>-4.7393364928910624E-3</v>
      </c>
      <c r="D461" s="2">
        <v>3.2967908368349268E-4</v>
      </c>
      <c r="F461" s="2">
        <f t="shared" si="29"/>
        <v>4.8242831724092201E-3</v>
      </c>
      <c r="G461" s="2">
        <f t="shared" si="26"/>
        <v>-1.4760715833503611E-2</v>
      </c>
      <c r="H461" s="2">
        <f t="shared" si="27"/>
        <v>-6.051047942422492E-3</v>
      </c>
      <c r="I461" s="2">
        <f t="shared" si="28"/>
        <v>-2.8552220702712234E-3</v>
      </c>
    </row>
    <row r="462" spans="1:9" x14ac:dyDescent="0.3">
      <c r="A462" s="2">
        <v>-2.2868180171193762E-5</v>
      </c>
      <c r="B462" s="2">
        <v>-3.0351016579852466E-2</v>
      </c>
      <c r="C462" s="2">
        <v>-3.8095238095238126E-2</v>
      </c>
      <c r="D462" s="2">
        <v>-5.4932971884953871E-3</v>
      </c>
      <c r="F462" s="2">
        <f t="shared" si="29"/>
        <v>-8.9013598824796839E-4</v>
      </c>
      <c r="G462" s="2">
        <f t="shared" si="26"/>
        <v>-3.2344681467017869E-2</v>
      </c>
      <c r="H462" s="2">
        <f t="shared" si="27"/>
        <v>-3.9406949544769553E-2</v>
      </c>
      <c r="I462" s="2">
        <f t="shared" si="28"/>
        <v>-8.6781983424501028E-3</v>
      </c>
    </row>
    <row r="463" spans="1:9" x14ac:dyDescent="0.3">
      <c r="A463" s="2">
        <v>-4.153294904073619E-3</v>
      </c>
      <c r="B463" s="2">
        <v>3.5383778476599542E-2</v>
      </c>
      <c r="C463" s="2">
        <v>1.980198019801991E-2</v>
      </c>
      <c r="D463" s="2">
        <v>-7.7882721923398165E-3</v>
      </c>
      <c r="F463" s="2">
        <f t="shared" si="29"/>
        <v>-5.0205627121503935E-3</v>
      </c>
      <c r="G463" s="2">
        <f t="shared" si="26"/>
        <v>3.3390113589434139E-2</v>
      </c>
      <c r="H463" s="2">
        <f t="shared" si="27"/>
        <v>1.849026874848848E-2</v>
      </c>
      <c r="I463" s="2">
        <f t="shared" si="28"/>
        <v>-1.0973173346294532E-2</v>
      </c>
    </row>
    <row r="464" spans="1:9" x14ac:dyDescent="0.3">
      <c r="A464" s="2">
        <v>-2.0325822716914185E-2</v>
      </c>
      <c r="B464" s="2">
        <v>1.9190373593959687E-2</v>
      </c>
      <c r="C464" s="2">
        <v>-9.7087378640778078E-3</v>
      </c>
      <c r="D464" s="2">
        <v>-4.5093441783872904E-3</v>
      </c>
      <c r="F464" s="2">
        <f t="shared" si="29"/>
        <v>-2.1193090524990958E-2</v>
      </c>
      <c r="G464" s="2">
        <f t="shared" si="26"/>
        <v>1.7196708706794284E-2</v>
      </c>
      <c r="H464" s="2">
        <f t="shared" si="27"/>
        <v>-1.1020449313609237E-2</v>
      </c>
      <c r="I464" s="2">
        <f t="shared" si="28"/>
        <v>-7.6942453323420069E-3</v>
      </c>
    </row>
    <row r="465" spans="1:9" x14ac:dyDescent="0.3">
      <c r="A465" s="2">
        <v>-1.3426279675433654E-2</v>
      </c>
      <c r="B465" s="2">
        <v>-4.1526968020831549E-2</v>
      </c>
      <c r="C465" s="2">
        <v>-1.4705882352941037E-2</v>
      </c>
      <c r="D465" s="2">
        <v>2.3488127334433616E-3</v>
      </c>
      <c r="F465" s="2">
        <f t="shared" si="29"/>
        <v>-1.429354748351043E-2</v>
      </c>
      <c r="G465" s="2">
        <f t="shared" si="26"/>
        <v>-4.3520632907996952E-2</v>
      </c>
      <c r="H465" s="2">
        <f t="shared" si="27"/>
        <v>-1.6017593802472467E-2</v>
      </c>
      <c r="I465" s="2">
        <f t="shared" si="28"/>
        <v>-8.3608842051135449E-4</v>
      </c>
    </row>
    <row r="466" spans="1:9" x14ac:dyDescent="0.3">
      <c r="A466" s="2">
        <v>-3.9356864967325742E-3</v>
      </c>
      <c r="B466" s="2">
        <v>-1.0495139765955742E-2</v>
      </c>
      <c r="C466" s="2">
        <v>9.9502487562188689E-3</v>
      </c>
      <c r="D466" s="2">
        <v>1.7853289666543602E-3</v>
      </c>
      <c r="F466" s="2">
        <f t="shared" si="29"/>
        <v>-4.8029543048093487E-3</v>
      </c>
      <c r="G466" s="2">
        <f t="shared" si="26"/>
        <v>-1.2488804653121145E-2</v>
      </c>
      <c r="H466" s="2">
        <f t="shared" si="27"/>
        <v>8.6385373066874393E-3</v>
      </c>
      <c r="I466" s="2">
        <f t="shared" si="28"/>
        <v>-1.399572187300356E-3</v>
      </c>
    </row>
    <row r="467" spans="1:9" x14ac:dyDescent="0.3">
      <c r="A467" s="2">
        <v>-2.1541455608555565E-2</v>
      </c>
      <c r="B467" s="2">
        <v>-4.025025161000001E-2</v>
      </c>
      <c r="C467" s="2">
        <v>-2.9556650246305487E-2</v>
      </c>
      <c r="D467" s="2">
        <v>-2.6620677320285231E-2</v>
      </c>
      <c r="F467" s="2">
        <f t="shared" si="29"/>
        <v>-2.2408723416632338E-2</v>
      </c>
      <c r="G467" s="2">
        <f t="shared" ref="G467:G530" si="30">B467-B$1236</f>
        <v>-4.2243916497165412E-2</v>
      </c>
      <c r="H467" s="2">
        <f t="shared" ref="H467:H530" si="31">C467-C$1236</f>
        <v>-3.0868361695836916E-2</v>
      </c>
      <c r="I467" s="2">
        <f t="shared" ref="I467:I530" si="32">D467-D$1236</f>
        <v>-2.9805578474239949E-2</v>
      </c>
    </row>
    <row r="468" spans="1:9" x14ac:dyDescent="0.3">
      <c r="A468" s="2">
        <v>-2.2502240243439338E-2</v>
      </c>
      <c r="B468" s="2">
        <v>-4.9872502973179446E-2</v>
      </c>
      <c r="C468" s="2">
        <v>5.0761421319797679E-3</v>
      </c>
      <c r="D468" s="2">
        <v>-3.2612912381190418E-3</v>
      </c>
      <c r="F468" s="2">
        <f t="shared" si="29"/>
        <v>-2.3369508051516111E-2</v>
      </c>
      <c r="G468" s="2">
        <f t="shared" si="30"/>
        <v>-5.1866167860344849E-2</v>
      </c>
      <c r="H468" s="2">
        <f t="shared" si="31"/>
        <v>3.7644306824483383E-3</v>
      </c>
      <c r="I468" s="2">
        <f t="shared" si="32"/>
        <v>-6.4461923920737579E-3</v>
      </c>
    </row>
    <row r="469" spans="1:9" x14ac:dyDescent="0.3">
      <c r="A469" s="2">
        <v>3.6284914150715795E-2</v>
      </c>
      <c r="B469" s="2">
        <v>2.6543466503196028E-2</v>
      </c>
      <c r="C469" s="2">
        <v>-1.5151515151515187E-2</v>
      </c>
      <c r="D469" s="2">
        <v>2.1353550515437917E-2</v>
      </c>
      <c r="F469" s="2">
        <f t="shared" si="29"/>
        <v>3.5417646342639018E-2</v>
      </c>
      <c r="G469" s="2">
        <f t="shared" si="30"/>
        <v>2.4549801616030625E-2</v>
      </c>
      <c r="H469" s="2">
        <f t="shared" si="31"/>
        <v>-1.6463226601046616E-2</v>
      </c>
      <c r="I469" s="2">
        <f t="shared" si="32"/>
        <v>1.81686493614832E-2</v>
      </c>
    </row>
    <row r="470" spans="1:9" x14ac:dyDescent="0.3">
      <c r="A470" s="2">
        <v>-9.4140592901207579E-3</v>
      </c>
      <c r="B470" s="2">
        <v>1.5688535188081262E-2</v>
      </c>
      <c r="C470" s="2">
        <v>2.564102564102564E-2</v>
      </c>
      <c r="D470" s="2">
        <v>0.1139773832828085</v>
      </c>
      <c r="F470" s="2">
        <f t="shared" si="29"/>
        <v>-1.0281327098197533E-2</v>
      </c>
      <c r="G470" s="2">
        <f t="shared" si="30"/>
        <v>1.369487030091586E-2</v>
      </c>
      <c r="H470" s="2">
        <f t="shared" si="31"/>
        <v>2.4329314191494211E-2</v>
      </c>
      <c r="I470" s="2">
        <f t="shared" si="32"/>
        <v>0.11079248212885379</v>
      </c>
    </row>
    <row r="471" spans="1:9" x14ac:dyDescent="0.3">
      <c r="A471" s="2">
        <v>1.2170256049624323E-2</v>
      </c>
      <c r="B471" s="2">
        <v>-6.0068820479368288E-3</v>
      </c>
      <c r="C471" s="2">
        <v>9.9999999999999638E-3</v>
      </c>
      <c r="D471" s="2">
        <v>6.7958326274219508E-2</v>
      </c>
      <c r="F471" s="2">
        <f t="shared" si="29"/>
        <v>1.1302988241547548E-2</v>
      </c>
      <c r="G471" s="2">
        <f t="shared" si="30"/>
        <v>-8.0005469351022308E-3</v>
      </c>
      <c r="H471" s="2">
        <f t="shared" si="31"/>
        <v>8.6882885504685342E-3</v>
      </c>
      <c r="I471" s="2">
        <f t="shared" si="32"/>
        <v>6.4773425120264794E-2</v>
      </c>
    </row>
    <row r="472" spans="1:9" x14ac:dyDescent="0.3">
      <c r="A472" s="2">
        <v>-1.9257490432342164E-2</v>
      </c>
      <c r="B472" s="2">
        <v>-3.4820161151079158E-2</v>
      </c>
      <c r="C472" s="2">
        <v>-3.4653465346534622E-2</v>
      </c>
      <c r="D472" s="2">
        <v>-3.1132059497571269E-2</v>
      </c>
      <c r="F472" s="2">
        <f t="shared" si="29"/>
        <v>-2.0124758240418938E-2</v>
      </c>
      <c r="G472" s="2">
        <f t="shared" si="30"/>
        <v>-3.6813826038244561E-2</v>
      </c>
      <c r="H472" s="2">
        <f t="shared" si="31"/>
        <v>-3.5965176796066048E-2</v>
      </c>
      <c r="I472" s="2">
        <f t="shared" si="32"/>
        <v>-3.4316960651525986E-2</v>
      </c>
    </row>
    <row r="473" spans="1:9" x14ac:dyDescent="0.3">
      <c r="A473" s="2">
        <v>-2.7279730159244932E-2</v>
      </c>
      <c r="B473" s="2">
        <v>-4.3231962609993367E-2</v>
      </c>
      <c r="C473" s="2">
        <v>-8.7179487179487147E-2</v>
      </c>
      <c r="D473" s="2">
        <v>-4.2810342356808841E-2</v>
      </c>
      <c r="F473" s="2">
        <f t="shared" si="29"/>
        <v>-2.8146997967321705E-2</v>
      </c>
      <c r="G473" s="2">
        <f t="shared" si="30"/>
        <v>-4.522562749715877E-2</v>
      </c>
      <c r="H473" s="2">
        <f t="shared" si="31"/>
        <v>-8.849119862901858E-2</v>
      </c>
      <c r="I473" s="2">
        <f t="shared" si="32"/>
        <v>-4.5995243510763555E-2</v>
      </c>
    </row>
    <row r="474" spans="1:9" x14ac:dyDescent="0.3">
      <c r="A474" s="2">
        <v>1.6068149992186007E-3</v>
      </c>
      <c r="B474" s="2">
        <v>2.4618242903426145E-2</v>
      </c>
      <c r="C474" s="2">
        <v>2.247191011235947E-2</v>
      </c>
      <c r="D474" s="2">
        <v>6.8769088009738698E-3</v>
      </c>
      <c r="F474" s="2">
        <f t="shared" si="29"/>
        <v>7.3954719114182601E-4</v>
      </c>
      <c r="G474" s="2">
        <f t="shared" si="30"/>
        <v>2.2624578016260742E-2</v>
      </c>
      <c r="H474" s="2">
        <f t="shared" si="31"/>
        <v>2.1160198662828041E-2</v>
      </c>
      <c r="I474" s="2">
        <f t="shared" si="32"/>
        <v>3.6920076470191537E-3</v>
      </c>
    </row>
    <row r="475" spans="1:9" x14ac:dyDescent="0.3">
      <c r="A475" s="2">
        <v>1.7371487744742283E-2</v>
      </c>
      <c r="B475" s="2">
        <v>-3.8929405313725213E-2</v>
      </c>
      <c r="C475" s="2">
        <v>1.098901098901095E-2</v>
      </c>
      <c r="D475" s="2">
        <v>4.3762038960187037E-2</v>
      </c>
      <c r="F475" s="2">
        <f t="shared" si="29"/>
        <v>1.650421993666551E-2</v>
      </c>
      <c r="G475" s="2">
        <f t="shared" si="30"/>
        <v>-4.0923070200890616E-2</v>
      </c>
      <c r="H475" s="2">
        <f t="shared" si="31"/>
        <v>9.6772995394795204E-3</v>
      </c>
      <c r="I475" s="2">
        <f t="shared" si="32"/>
        <v>4.0577137806232323E-2</v>
      </c>
    </row>
    <row r="476" spans="1:9" x14ac:dyDescent="0.3">
      <c r="A476" s="2">
        <v>-1.2910929185765767E-2</v>
      </c>
      <c r="B476" s="2">
        <v>6.0126392405063052E-3</v>
      </c>
      <c r="C476" s="2">
        <v>5.4347826086957301E-3</v>
      </c>
      <c r="D476" s="2">
        <v>-3.8781326125101879E-4</v>
      </c>
      <c r="F476" s="2">
        <f t="shared" si="29"/>
        <v>-1.3778196993842542E-2</v>
      </c>
      <c r="G476" s="2">
        <f t="shared" si="30"/>
        <v>4.0189743533409032E-3</v>
      </c>
      <c r="H476" s="2">
        <f t="shared" si="31"/>
        <v>4.1230711591643005E-3</v>
      </c>
      <c r="I476" s="2">
        <f t="shared" si="32"/>
        <v>-3.5727144152057351E-3</v>
      </c>
    </row>
    <row r="477" spans="1:9" x14ac:dyDescent="0.3">
      <c r="A477" s="2">
        <v>9.3604879605535627E-3</v>
      </c>
      <c r="B477" s="2">
        <v>4.9701221447648165E-2</v>
      </c>
      <c r="C477" s="2">
        <v>8.1081081081081086E-2</v>
      </c>
      <c r="D477" s="2">
        <v>7.3752601900543432E-2</v>
      </c>
      <c r="F477" s="2">
        <f t="shared" si="29"/>
        <v>8.4932201524767874E-3</v>
      </c>
      <c r="G477" s="2">
        <f t="shared" si="30"/>
        <v>4.7707556560482763E-2</v>
      </c>
      <c r="H477" s="2">
        <f t="shared" si="31"/>
        <v>7.9769369631549653E-2</v>
      </c>
      <c r="I477" s="2">
        <f t="shared" si="32"/>
        <v>7.0567700746588718E-2</v>
      </c>
    </row>
    <row r="478" spans="1:9" x14ac:dyDescent="0.3">
      <c r="A478" s="2">
        <v>-1.4466877236754763E-2</v>
      </c>
      <c r="B478" s="2">
        <v>4.9745206482042226E-2</v>
      </c>
      <c r="C478" s="2">
        <v>-4.4999999999999929E-2</v>
      </c>
      <c r="D478" s="2">
        <v>2.8043716206961816E-2</v>
      </c>
      <c r="F478" s="2">
        <f t="shared" si="29"/>
        <v>-1.5334145044831538E-2</v>
      </c>
      <c r="G478" s="2">
        <f t="shared" si="30"/>
        <v>4.7751541594876823E-2</v>
      </c>
      <c r="H478" s="2">
        <f t="shared" si="31"/>
        <v>-4.6311711449531355E-2</v>
      </c>
      <c r="I478" s="2">
        <f t="shared" si="32"/>
        <v>2.4858815053007098E-2</v>
      </c>
    </row>
    <row r="479" spans="1:9" x14ac:dyDescent="0.3">
      <c r="A479" s="2">
        <v>-4.1654640069158748E-3</v>
      </c>
      <c r="B479" s="2">
        <v>4.9957181271727595E-2</v>
      </c>
      <c r="C479" s="2">
        <v>1.5706806282722363E-2</v>
      </c>
      <c r="D479" s="2">
        <v>7.6564907411070082E-2</v>
      </c>
      <c r="F479" s="2">
        <f t="shared" si="29"/>
        <v>-5.0327318149926492E-3</v>
      </c>
      <c r="G479" s="2">
        <f t="shared" si="30"/>
        <v>4.7963516384562192E-2</v>
      </c>
      <c r="H479" s="2">
        <f t="shared" si="31"/>
        <v>1.4395094833190934E-2</v>
      </c>
      <c r="I479" s="2">
        <f t="shared" si="32"/>
        <v>7.3380006257115368E-2</v>
      </c>
    </row>
    <row r="480" spans="1:9" x14ac:dyDescent="0.3">
      <c r="A480" s="2">
        <v>9.3483680656115172E-3</v>
      </c>
      <c r="B480" s="2">
        <v>-1.2506732327571391E-2</v>
      </c>
      <c r="C480" s="2">
        <v>5.1546391752578056E-3</v>
      </c>
      <c r="D480" s="2">
        <v>-4.8841172217937413E-2</v>
      </c>
      <c r="F480" s="2">
        <f t="shared" si="29"/>
        <v>8.4811002575347419E-3</v>
      </c>
      <c r="G480" s="2">
        <f t="shared" si="30"/>
        <v>-1.4500397214736794E-2</v>
      </c>
      <c r="H480" s="2">
        <f t="shared" si="31"/>
        <v>3.842927725726376E-3</v>
      </c>
      <c r="I480" s="2">
        <f t="shared" si="32"/>
        <v>-5.2026073371892127E-2</v>
      </c>
    </row>
    <row r="481" spans="1:9" x14ac:dyDescent="0.3">
      <c r="A481" s="2">
        <v>1.2482205191948138E-3</v>
      </c>
      <c r="B481" s="2">
        <v>-2.4779734864105674E-2</v>
      </c>
      <c r="C481" s="2">
        <v>-3.589743589743586E-2</v>
      </c>
      <c r="D481" s="2">
        <v>-2.6167951614342187E-3</v>
      </c>
      <c r="F481" s="2">
        <f t="shared" si="29"/>
        <v>3.8095271111803918E-4</v>
      </c>
      <c r="G481" s="2">
        <f t="shared" si="30"/>
        <v>-2.6773399751271076E-2</v>
      </c>
      <c r="H481" s="2">
        <f t="shared" si="31"/>
        <v>-3.7209147346967286E-2</v>
      </c>
      <c r="I481" s="2">
        <f t="shared" si="32"/>
        <v>-5.8016963153889349E-3</v>
      </c>
    </row>
    <row r="482" spans="1:9" x14ac:dyDescent="0.3">
      <c r="A482" s="2">
        <v>-1.1618901794045506E-2</v>
      </c>
      <c r="B482" s="2">
        <v>1.2704686187305945E-2</v>
      </c>
      <c r="C482" s="2">
        <v>0</v>
      </c>
      <c r="D482" s="2">
        <v>3.3462349060581972E-2</v>
      </c>
      <c r="F482" s="2">
        <f t="shared" si="29"/>
        <v>-1.2486169602122281E-2</v>
      </c>
      <c r="G482" s="2">
        <f t="shared" si="30"/>
        <v>1.0711021300140542E-2</v>
      </c>
      <c r="H482" s="2">
        <f t="shared" si="31"/>
        <v>-1.3117114495314294E-3</v>
      </c>
      <c r="I482" s="2">
        <f t="shared" si="32"/>
        <v>3.0277447906627255E-2</v>
      </c>
    </row>
    <row r="483" spans="1:9" x14ac:dyDescent="0.3">
      <c r="A483" s="2">
        <v>-3.5770990773854136E-2</v>
      </c>
      <c r="B483" s="2">
        <v>-4.990249066398144E-2</v>
      </c>
      <c r="C483" s="2">
        <v>-6.9148936170212796E-2</v>
      </c>
      <c r="D483" s="2">
        <v>-0.10570999003502871</v>
      </c>
      <c r="F483" s="2">
        <f t="shared" si="29"/>
        <v>-3.6638258581930913E-2</v>
      </c>
      <c r="G483" s="2">
        <f t="shared" si="30"/>
        <v>-5.1896155551146843E-2</v>
      </c>
      <c r="H483" s="2">
        <f t="shared" si="31"/>
        <v>-7.0460647619744229E-2</v>
      </c>
      <c r="I483" s="2">
        <f t="shared" si="32"/>
        <v>-0.10889489118898342</v>
      </c>
    </row>
    <row r="484" spans="1:9" x14ac:dyDescent="0.3">
      <c r="A484" s="2">
        <v>1.0804966265359593E-2</v>
      </c>
      <c r="B484" s="2">
        <v>-2.2300399846258121E-2</v>
      </c>
      <c r="C484" s="2">
        <v>2.2857142857142777E-2</v>
      </c>
      <c r="D484" s="2">
        <v>2.9737517514178528E-2</v>
      </c>
      <c r="F484" s="2">
        <f t="shared" si="29"/>
        <v>9.9376984572828175E-3</v>
      </c>
      <c r="G484" s="2">
        <f t="shared" si="30"/>
        <v>-2.4294064733423524E-2</v>
      </c>
      <c r="H484" s="2">
        <f t="shared" si="31"/>
        <v>2.1545431407611348E-2</v>
      </c>
      <c r="I484" s="2">
        <f t="shared" si="32"/>
        <v>2.655261636022381E-2</v>
      </c>
    </row>
    <row r="485" spans="1:9" x14ac:dyDescent="0.3">
      <c r="A485" s="2">
        <v>6.4706466894061667E-3</v>
      </c>
      <c r="B485" s="2">
        <v>-2.6710755340549116E-2</v>
      </c>
      <c r="C485" s="2">
        <v>0</v>
      </c>
      <c r="D485" s="2">
        <v>2.1331357691862885E-2</v>
      </c>
      <c r="F485" s="2">
        <f t="shared" si="29"/>
        <v>5.6033788813293923E-3</v>
      </c>
      <c r="G485" s="2">
        <f t="shared" si="30"/>
        <v>-2.8704420227714519E-2</v>
      </c>
      <c r="H485" s="2">
        <f t="shared" si="31"/>
        <v>-1.3117114495314294E-3</v>
      </c>
      <c r="I485" s="2">
        <f t="shared" si="32"/>
        <v>1.8146456537908168E-2</v>
      </c>
    </row>
    <row r="486" spans="1:9" x14ac:dyDescent="0.3">
      <c r="A486" s="2">
        <v>-6.2746944630209644E-3</v>
      </c>
      <c r="B486" s="2">
        <v>2.0043170646062435E-2</v>
      </c>
      <c r="C486" s="2">
        <v>-1.117318435754186E-2</v>
      </c>
      <c r="D486" s="2">
        <v>2.5709213755501933E-2</v>
      </c>
      <c r="F486" s="2">
        <f t="shared" si="29"/>
        <v>-7.1419622710977388E-3</v>
      </c>
      <c r="G486" s="2">
        <f t="shared" si="30"/>
        <v>1.8049505758897032E-2</v>
      </c>
      <c r="H486" s="2">
        <f t="shared" si="31"/>
        <v>-1.2484895807073289E-2</v>
      </c>
      <c r="I486" s="2">
        <f t="shared" si="32"/>
        <v>2.2524312601547216E-2</v>
      </c>
    </row>
    <row r="487" spans="1:9" x14ac:dyDescent="0.3">
      <c r="A487" s="2">
        <v>-1.5734264801266606E-2</v>
      </c>
      <c r="B487" s="2">
        <v>-3.6880237129875523E-2</v>
      </c>
      <c r="C487" s="2">
        <v>-4.5197740112994392E-2</v>
      </c>
      <c r="D487" s="2">
        <v>-1.9542879327101557E-2</v>
      </c>
      <c r="F487" s="2">
        <f t="shared" si="29"/>
        <v>-1.660153260934338E-2</v>
      </c>
      <c r="G487" s="2">
        <f t="shared" si="30"/>
        <v>-3.8873902017040926E-2</v>
      </c>
      <c r="H487" s="2">
        <f t="shared" si="31"/>
        <v>-4.6509451562525818E-2</v>
      </c>
      <c r="I487" s="2">
        <f t="shared" si="32"/>
        <v>-2.2727780481056274E-2</v>
      </c>
    </row>
    <row r="488" spans="1:9" x14ac:dyDescent="0.3">
      <c r="A488" s="2">
        <v>-2.8906065226737672E-4</v>
      </c>
      <c r="B488" s="2">
        <v>4.9905818269193603E-2</v>
      </c>
      <c r="C488" s="2">
        <v>0</v>
      </c>
      <c r="D488" s="2">
        <v>5.632110781775803E-3</v>
      </c>
      <c r="F488" s="2">
        <f t="shared" si="29"/>
        <v>-1.1563284603441513E-3</v>
      </c>
      <c r="G488" s="2">
        <f t="shared" si="30"/>
        <v>4.79121533820282E-2</v>
      </c>
      <c r="H488" s="2">
        <f t="shared" si="31"/>
        <v>-1.3117114495314294E-3</v>
      </c>
      <c r="I488" s="2">
        <f t="shared" si="32"/>
        <v>2.4472096278210869E-3</v>
      </c>
    </row>
    <row r="489" spans="1:9" x14ac:dyDescent="0.3">
      <c r="A489" s="2">
        <v>2.7614149929651045E-3</v>
      </c>
      <c r="B489" s="2">
        <v>4.9925297458893916E-2</v>
      </c>
      <c r="C489" s="2">
        <v>0</v>
      </c>
      <c r="D489" s="2">
        <v>1.3170095861746726E-2</v>
      </c>
      <c r="F489" s="2">
        <f t="shared" si="29"/>
        <v>1.8941471848883298E-3</v>
      </c>
      <c r="G489" s="2">
        <f t="shared" si="30"/>
        <v>4.7931632571728514E-2</v>
      </c>
      <c r="H489" s="2">
        <f t="shared" si="31"/>
        <v>-1.3117114495314294E-3</v>
      </c>
      <c r="I489" s="2">
        <f t="shared" si="32"/>
        <v>9.9851947077920101E-3</v>
      </c>
    </row>
    <row r="490" spans="1:9" x14ac:dyDescent="0.3">
      <c r="A490" s="2">
        <v>-1.0752408235455493E-3</v>
      </c>
      <c r="B490" s="2">
        <v>4.9829155472807897E-2</v>
      </c>
      <c r="C490" s="2">
        <v>0</v>
      </c>
      <c r="D490" s="2">
        <v>-1.728680060196749E-4</v>
      </c>
      <c r="F490" s="2">
        <f t="shared" si="29"/>
        <v>-1.942508631622324E-3</v>
      </c>
      <c r="G490" s="2">
        <f t="shared" si="30"/>
        <v>4.7835490585642494E-2</v>
      </c>
      <c r="H490" s="2">
        <f t="shared" si="31"/>
        <v>-1.3117114495314294E-3</v>
      </c>
      <c r="I490" s="2">
        <f t="shared" si="32"/>
        <v>-3.357769159974391E-3</v>
      </c>
    </row>
    <row r="491" spans="1:9" x14ac:dyDescent="0.3">
      <c r="A491" s="2">
        <v>1.7591224428067397E-2</v>
      </c>
      <c r="B491" s="2">
        <v>4.9905053976510287E-2</v>
      </c>
      <c r="C491" s="2">
        <v>0</v>
      </c>
      <c r="D491" s="2">
        <v>1.3605813784002042E-2</v>
      </c>
      <c r="F491" s="2">
        <f t="shared" si="29"/>
        <v>1.6723956619990623E-2</v>
      </c>
      <c r="G491" s="2">
        <f t="shared" si="30"/>
        <v>4.7911389089344884E-2</v>
      </c>
      <c r="H491" s="2">
        <f t="shared" si="31"/>
        <v>-1.3117114495314294E-3</v>
      </c>
      <c r="I491" s="2">
        <f t="shared" si="32"/>
        <v>1.0420912630047326E-2</v>
      </c>
    </row>
    <row r="492" spans="1:9" x14ac:dyDescent="0.3">
      <c r="A492" s="2">
        <v>2.6214593638714343E-2</v>
      </c>
      <c r="B492" s="2">
        <v>-1.2141596298502809E-2</v>
      </c>
      <c r="C492" s="2">
        <v>2.9585798816568049E-2</v>
      </c>
      <c r="D492" s="2">
        <v>1.5170320641712922E-2</v>
      </c>
      <c r="F492" s="2">
        <f t="shared" si="29"/>
        <v>2.534732583063757E-2</v>
      </c>
      <c r="G492" s="2">
        <f t="shared" si="30"/>
        <v>-1.4135261185668211E-2</v>
      </c>
      <c r="H492" s="2">
        <f t="shared" si="31"/>
        <v>2.827408736703662E-2</v>
      </c>
      <c r="I492" s="2">
        <f t="shared" si="32"/>
        <v>1.1985419487758206E-2</v>
      </c>
    </row>
    <row r="493" spans="1:9" x14ac:dyDescent="0.3">
      <c r="A493" s="2">
        <v>4.3496424130627159E-3</v>
      </c>
      <c r="B493" s="2">
        <v>4.5763599044407938E-2</v>
      </c>
      <c r="C493" s="2">
        <v>-5.7471264367814868E-3</v>
      </c>
      <c r="D493" s="2">
        <v>-4.9953718699410942E-3</v>
      </c>
      <c r="F493" s="2">
        <f t="shared" si="29"/>
        <v>3.4823746049859414E-3</v>
      </c>
      <c r="G493" s="2">
        <f t="shared" si="30"/>
        <v>4.3769934157242535E-2</v>
      </c>
      <c r="H493" s="2">
        <f t="shared" si="31"/>
        <v>-7.0588378863129164E-3</v>
      </c>
      <c r="I493" s="2">
        <f t="shared" si="32"/>
        <v>-8.1802730238958107E-3</v>
      </c>
    </row>
    <row r="494" spans="1:9" x14ac:dyDescent="0.3">
      <c r="A494" s="2">
        <v>1.3393142679324099E-2</v>
      </c>
      <c r="B494" s="2">
        <v>-4.5011253488540938E-2</v>
      </c>
      <c r="C494" s="2">
        <v>-2.8901734104046242E-2</v>
      </c>
      <c r="D494" s="2">
        <v>-2.4467311658137219E-3</v>
      </c>
      <c r="F494" s="2">
        <f t="shared" si="29"/>
        <v>1.2525874871247324E-2</v>
      </c>
      <c r="G494" s="2">
        <f t="shared" si="30"/>
        <v>-4.7004918375706341E-2</v>
      </c>
      <c r="H494" s="2">
        <f t="shared" si="31"/>
        <v>-3.0213445553577672E-2</v>
      </c>
      <c r="I494" s="2">
        <f t="shared" si="32"/>
        <v>-5.6316323197684384E-3</v>
      </c>
    </row>
    <row r="495" spans="1:9" x14ac:dyDescent="0.3">
      <c r="A495" s="2">
        <v>-1.4599488065443395E-2</v>
      </c>
      <c r="B495" s="2">
        <v>-1.6758298247053632E-2</v>
      </c>
      <c r="C495" s="2">
        <v>-5.9523809523810371E-3</v>
      </c>
      <c r="D495" s="2">
        <v>-1.9961152092856253E-2</v>
      </c>
      <c r="F495" s="2">
        <f t="shared" si="29"/>
        <v>-1.546675587352017E-2</v>
      </c>
      <c r="G495" s="2">
        <f t="shared" si="30"/>
        <v>-1.8751963134219035E-2</v>
      </c>
      <c r="H495" s="2">
        <f t="shared" si="31"/>
        <v>-7.2640924019124666E-3</v>
      </c>
      <c r="I495" s="2">
        <f t="shared" si="32"/>
        <v>-2.3146053246810971E-2</v>
      </c>
    </row>
    <row r="496" spans="1:9" x14ac:dyDescent="0.3">
      <c r="A496" s="2">
        <v>-1.7773817753240363E-2</v>
      </c>
      <c r="B496" s="2">
        <v>-3.7283462050599001E-3</v>
      </c>
      <c r="C496" s="2">
        <v>1.1976047904191574E-2</v>
      </c>
      <c r="D496" s="2">
        <v>8.3585030167072874E-2</v>
      </c>
      <c r="F496" s="2">
        <f t="shared" si="29"/>
        <v>-1.8641085561317137E-2</v>
      </c>
      <c r="G496" s="2">
        <f t="shared" si="30"/>
        <v>-5.7220110922253029E-3</v>
      </c>
      <c r="H496" s="2">
        <f t="shared" si="31"/>
        <v>1.0664336454660145E-2</v>
      </c>
      <c r="I496" s="2">
        <f t="shared" si="32"/>
        <v>8.040012901311816E-2</v>
      </c>
    </row>
    <row r="497" spans="1:9" x14ac:dyDescent="0.3">
      <c r="A497" s="2">
        <v>-2.1668737696522538E-2</v>
      </c>
      <c r="B497" s="2">
        <v>-3.0205874949919199E-2</v>
      </c>
      <c r="C497" s="2">
        <v>-2.3668639053254354E-2</v>
      </c>
      <c r="D497" s="2">
        <v>5.535417683158678E-3</v>
      </c>
      <c r="F497" s="2">
        <f t="shared" si="29"/>
        <v>-2.2536005504599312E-2</v>
      </c>
      <c r="G497" s="2">
        <f t="shared" si="30"/>
        <v>-3.2199539837084602E-2</v>
      </c>
      <c r="H497" s="2">
        <f t="shared" si="31"/>
        <v>-2.4980350502785784E-2</v>
      </c>
      <c r="I497" s="2">
        <f t="shared" si="32"/>
        <v>2.3505165292039619E-3</v>
      </c>
    </row>
    <row r="498" spans="1:9" x14ac:dyDescent="0.3">
      <c r="A498" s="2">
        <v>1.8262195721467209E-3</v>
      </c>
      <c r="B498" s="2">
        <v>-1.1852227514406602E-2</v>
      </c>
      <c r="C498" s="2">
        <v>1.2121212121212078E-2</v>
      </c>
      <c r="D498" s="2">
        <v>3.9604930876361091E-3</v>
      </c>
      <c r="F498" s="2">
        <f t="shared" si="29"/>
        <v>9.5895176406994619E-4</v>
      </c>
      <c r="G498" s="2">
        <f t="shared" si="30"/>
        <v>-1.3845892401572005E-2</v>
      </c>
      <c r="H498" s="2">
        <f t="shared" si="31"/>
        <v>1.0809500671680648E-2</v>
      </c>
      <c r="I498" s="2">
        <f t="shared" si="32"/>
        <v>7.7559193368139301E-4</v>
      </c>
    </row>
    <row r="499" spans="1:9" x14ac:dyDescent="0.3">
      <c r="A499" s="2">
        <v>5.6767434537212851E-3</v>
      </c>
      <c r="B499" s="2">
        <v>4.9930248256624801E-2</v>
      </c>
      <c r="C499" s="2">
        <v>-5.9880239520956812E-3</v>
      </c>
      <c r="D499" s="2">
        <v>1.5187398304609192E-2</v>
      </c>
      <c r="F499" s="2">
        <f t="shared" si="29"/>
        <v>4.8094756456445106E-3</v>
      </c>
      <c r="G499" s="2">
        <f t="shared" si="30"/>
        <v>4.7936583369459398E-2</v>
      </c>
      <c r="H499" s="2">
        <f t="shared" si="31"/>
        <v>-7.2997354016271108E-3</v>
      </c>
      <c r="I499" s="2">
        <f t="shared" si="32"/>
        <v>1.2002497150654476E-2</v>
      </c>
    </row>
    <row r="500" spans="1:9" x14ac:dyDescent="0.3">
      <c r="A500" s="2">
        <v>3.8846897857421016E-4</v>
      </c>
      <c r="B500" s="2">
        <v>-3.1880499976840522E-3</v>
      </c>
      <c r="C500" s="2">
        <v>0</v>
      </c>
      <c r="D500" s="2">
        <v>9.4424060724412479E-3</v>
      </c>
      <c r="F500" s="2">
        <f t="shared" si="29"/>
        <v>-4.7879882950256452E-4</v>
      </c>
      <c r="G500" s="2">
        <f t="shared" si="30"/>
        <v>-5.1817148848494546E-3</v>
      </c>
      <c r="H500" s="2">
        <f t="shared" si="31"/>
        <v>-1.3117114495314294E-3</v>
      </c>
      <c r="I500" s="2">
        <f t="shared" si="32"/>
        <v>6.2575049184865322E-3</v>
      </c>
    </row>
    <row r="501" spans="1:9" x14ac:dyDescent="0.3">
      <c r="A501" s="2">
        <v>-2.8730967653058212E-3</v>
      </c>
      <c r="B501" s="2">
        <v>-1.5191929151644096E-2</v>
      </c>
      <c r="C501" s="2">
        <v>-1.2048192771084508E-2</v>
      </c>
      <c r="D501" s="2">
        <v>4.0032178582193644E-3</v>
      </c>
      <c r="F501" s="2">
        <f t="shared" si="29"/>
        <v>-3.7403645733825961E-3</v>
      </c>
      <c r="G501" s="2">
        <f t="shared" si="30"/>
        <v>-1.7185594038809499E-2</v>
      </c>
      <c r="H501" s="2">
        <f t="shared" si="31"/>
        <v>-1.3359904220615938E-2</v>
      </c>
      <c r="I501" s="2">
        <f t="shared" si="32"/>
        <v>8.1831670426464826E-4</v>
      </c>
    </row>
    <row r="502" spans="1:9" x14ac:dyDescent="0.3">
      <c r="A502" s="2">
        <v>3.608152568779369E-3</v>
      </c>
      <c r="B502" s="2">
        <v>-2.0839004059539961E-2</v>
      </c>
      <c r="C502" s="2">
        <v>-1.2195121951219469E-2</v>
      </c>
      <c r="D502" s="2">
        <v>-4.5995619282414513E-4</v>
      </c>
      <c r="F502" s="2">
        <f t="shared" si="29"/>
        <v>2.7408847607025945E-3</v>
      </c>
      <c r="G502" s="2">
        <f t="shared" si="30"/>
        <v>-2.2832668946705364E-2</v>
      </c>
      <c r="H502" s="2">
        <f t="shared" si="31"/>
        <v>-1.3506833400750899E-2</v>
      </c>
      <c r="I502" s="2">
        <f t="shared" si="32"/>
        <v>-3.6448573467788613E-3</v>
      </c>
    </row>
    <row r="503" spans="1:9" x14ac:dyDescent="0.3">
      <c r="A503" s="2">
        <v>-1.0345872946309998E-2</v>
      </c>
      <c r="B503" s="2">
        <v>1.9348038231555033E-3</v>
      </c>
      <c r="C503" s="2">
        <v>8.6419753086419887E-2</v>
      </c>
      <c r="D503" s="2">
        <v>-1.3578796183579189E-2</v>
      </c>
      <c r="F503" s="2">
        <f t="shared" si="29"/>
        <v>-1.1213140754386773E-2</v>
      </c>
      <c r="G503" s="2">
        <f t="shared" si="30"/>
        <v>-5.8861064009899057E-5</v>
      </c>
      <c r="H503" s="2">
        <f t="shared" si="31"/>
        <v>8.5108041636888454E-2</v>
      </c>
      <c r="I503" s="2">
        <f t="shared" si="32"/>
        <v>-1.6763697337533905E-2</v>
      </c>
    </row>
    <row r="504" spans="1:9" x14ac:dyDescent="0.3">
      <c r="A504" s="2">
        <v>1.2623253611419619E-2</v>
      </c>
      <c r="B504" s="2">
        <v>-3.5310311724137892E-2</v>
      </c>
      <c r="C504" s="2">
        <v>-1.7045454545454586E-2</v>
      </c>
      <c r="D504" s="2">
        <v>-5.0902291636393204E-2</v>
      </c>
      <c r="F504" s="2">
        <f t="shared" si="29"/>
        <v>1.1755985803342844E-2</v>
      </c>
      <c r="G504" s="2">
        <f t="shared" si="30"/>
        <v>-3.7303976611303295E-2</v>
      </c>
      <c r="H504" s="2">
        <f t="shared" si="31"/>
        <v>-1.8357165994986015E-2</v>
      </c>
      <c r="I504" s="2">
        <f t="shared" si="32"/>
        <v>-5.4087192790347918E-2</v>
      </c>
    </row>
    <row r="505" spans="1:9" x14ac:dyDescent="0.3">
      <c r="A505" s="2">
        <v>1.1897913883262598E-2</v>
      </c>
      <c r="B505" s="2">
        <v>1.0580445733584867E-2</v>
      </c>
      <c r="C505" s="2">
        <v>-1.1560693641618455E-2</v>
      </c>
      <c r="D505" s="2">
        <v>5.6336369963190448E-2</v>
      </c>
      <c r="F505" s="2">
        <f t="shared" si="29"/>
        <v>1.1030646075185823E-2</v>
      </c>
      <c r="G505" s="2">
        <f t="shared" si="30"/>
        <v>8.5867808464194645E-3</v>
      </c>
      <c r="H505" s="2">
        <f t="shared" si="31"/>
        <v>-1.2872405091149884E-2</v>
      </c>
      <c r="I505" s="2">
        <f t="shared" si="32"/>
        <v>5.3151468809235734E-2</v>
      </c>
    </row>
    <row r="506" spans="1:9" x14ac:dyDescent="0.3">
      <c r="A506" s="2">
        <v>1.4079086107226859E-2</v>
      </c>
      <c r="B506" s="2">
        <v>1.6977928980949557E-2</v>
      </c>
      <c r="C506" s="2">
        <v>0</v>
      </c>
      <c r="D506" s="2">
        <v>2.9167690771881416E-2</v>
      </c>
      <c r="F506" s="2">
        <f t="shared" si="29"/>
        <v>1.3211818299150083E-2</v>
      </c>
      <c r="G506" s="2">
        <f t="shared" si="30"/>
        <v>1.4984264093784155E-2</v>
      </c>
      <c r="H506" s="2">
        <f t="shared" si="31"/>
        <v>-1.3117114495314294E-3</v>
      </c>
      <c r="I506" s="2">
        <f t="shared" si="32"/>
        <v>2.5982789617926699E-2</v>
      </c>
    </row>
    <row r="507" spans="1:9" x14ac:dyDescent="0.3">
      <c r="A507" s="2">
        <v>4.5776188495697239E-3</v>
      </c>
      <c r="B507" s="2">
        <v>-2.7825821277005248E-4</v>
      </c>
      <c r="C507" s="2">
        <v>-1.1695906432748704E-2</v>
      </c>
      <c r="D507" s="2">
        <v>-2.4120177595526909E-2</v>
      </c>
      <c r="F507" s="2">
        <f t="shared" si="29"/>
        <v>3.7103510414929495E-3</v>
      </c>
      <c r="G507" s="2">
        <f t="shared" si="30"/>
        <v>-2.2719230999354548E-3</v>
      </c>
      <c r="H507" s="2">
        <f t="shared" si="31"/>
        <v>-1.3007617882280133E-2</v>
      </c>
      <c r="I507" s="2">
        <f t="shared" si="32"/>
        <v>-2.7305078749481626E-2</v>
      </c>
    </row>
    <row r="508" spans="1:9" x14ac:dyDescent="0.3">
      <c r="A508" s="2">
        <v>-5.8335624822421399E-3</v>
      </c>
      <c r="B508" s="2">
        <v>-1.6420802107012574E-2</v>
      </c>
      <c r="C508" s="2">
        <v>-5.9171597633134836E-3</v>
      </c>
      <c r="D508" s="2">
        <v>5.638588957915542E-3</v>
      </c>
      <c r="F508" s="2">
        <f t="shared" si="29"/>
        <v>-6.7008302903189144E-3</v>
      </c>
      <c r="G508" s="2">
        <f t="shared" si="30"/>
        <v>-1.8414466994177977E-2</v>
      </c>
      <c r="H508" s="2">
        <f t="shared" si="31"/>
        <v>-7.2288712128449131E-3</v>
      </c>
      <c r="I508" s="2">
        <f t="shared" si="32"/>
        <v>2.4536878039608258E-3</v>
      </c>
    </row>
    <row r="509" spans="1:9" x14ac:dyDescent="0.3">
      <c r="A509" s="2">
        <v>8.638081199015402E-3</v>
      </c>
      <c r="B509" s="2">
        <v>-3.6785173233477328E-3</v>
      </c>
      <c r="C509" s="2">
        <v>1.7857142857142898E-2</v>
      </c>
      <c r="D509" s="2">
        <v>1.0061357865067439E-2</v>
      </c>
      <c r="F509" s="2">
        <f t="shared" si="29"/>
        <v>7.7708133909386275E-3</v>
      </c>
      <c r="G509" s="2">
        <f t="shared" si="30"/>
        <v>-5.6721822105131351E-3</v>
      </c>
      <c r="H509" s="2">
        <f t="shared" si="31"/>
        <v>1.6545431407611468E-2</v>
      </c>
      <c r="I509" s="2">
        <f t="shared" si="32"/>
        <v>6.8764567111127238E-3</v>
      </c>
    </row>
    <row r="510" spans="1:9" x14ac:dyDescent="0.3">
      <c r="A510" s="2">
        <v>-8.4393294461652616E-3</v>
      </c>
      <c r="B510" s="2">
        <v>-6.5322861709920643E-3</v>
      </c>
      <c r="C510" s="2">
        <v>5.8479532163741438E-3</v>
      </c>
      <c r="D510" s="2">
        <v>-6.3112420354798204E-3</v>
      </c>
      <c r="F510" s="2">
        <f t="shared" si="29"/>
        <v>-9.3065972542420369E-3</v>
      </c>
      <c r="G510" s="2">
        <f t="shared" si="30"/>
        <v>-8.5259510581574671E-3</v>
      </c>
      <c r="H510" s="2">
        <f t="shared" si="31"/>
        <v>4.5362417668427142E-3</v>
      </c>
      <c r="I510" s="2">
        <f t="shared" si="32"/>
        <v>-9.4961431894345361E-3</v>
      </c>
    </row>
    <row r="511" spans="1:9" x14ac:dyDescent="0.3">
      <c r="A511" s="2">
        <v>-1.1331230762575749E-2</v>
      </c>
      <c r="B511" s="2">
        <v>4.8885096016641399E-2</v>
      </c>
      <c r="C511" s="2">
        <v>-5.8139534883719689E-3</v>
      </c>
      <c r="D511" s="2">
        <v>-1.8403828775018779E-2</v>
      </c>
      <c r="F511" s="2">
        <f t="shared" si="29"/>
        <v>-1.2198498570652524E-2</v>
      </c>
      <c r="G511" s="2">
        <f t="shared" si="30"/>
        <v>4.6891431129475997E-2</v>
      </c>
      <c r="H511" s="2">
        <f t="shared" si="31"/>
        <v>-7.1256649379033985E-3</v>
      </c>
      <c r="I511" s="2">
        <f t="shared" si="32"/>
        <v>-2.1588729928973496E-2</v>
      </c>
    </row>
    <row r="512" spans="1:9" x14ac:dyDescent="0.3">
      <c r="A512" s="2">
        <v>3.5147171473887805E-3</v>
      </c>
      <c r="B512" s="2">
        <v>-1.0084442792332064E-2</v>
      </c>
      <c r="C512" s="2">
        <v>0</v>
      </c>
      <c r="D512" s="2">
        <v>3.1222081648084401E-2</v>
      </c>
      <c r="F512" s="2">
        <f t="shared" si="29"/>
        <v>2.6474493393120061E-3</v>
      </c>
      <c r="G512" s="2">
        <f t="shared" si="30"/>
        <v>-1.2078107679497466E-2</v>
      </c>
      <c r="H512" s="2">
        <f t="shared" si="31"/>
        <v>-1.3117114495314294E-3</v>
      </c>
      <c r="I512" s="2">
        <f t="shared" si="32"/>
        <v>2.8037180494129683E-2</v>
      </c>
    </row>
    <row r="513" spans="1:9" x14ac:dyDescent="0.3">
      <c r="A513" s="2">
        <v>3.0711085053271941E-3</v>
      </c>
      <c r="B513" s="2">
        <v>-2.0099167838133283E-2</v>
      </c>
      <c r="C513" s="2">
        <v>-1.1695906432748704E-2</v>
      </c>
      <c r="D513" s="2">
        <v>2.2679159678112497E-3</v>
      </c>
      <c r="F513" s="2">
        <f t="shared" si="29"/>
        <v>2.2038406972504192E-3</v>
      </c>
      <c r="G513" s="2">
        <f t="shared" si="30"/>
        <v>-2.2092832725298685E-2</v>
      </c>
      <c r="H513" s="2">
        <f t="shared" si="31"/>
        <v>-1.3007617882280133E-2</v>
      </c>
      <c r="I513" s="2">
        <f t="shared" si="32"/>
        <v>-9.1698518614346646E-4</v>
      </c>
    </row>
    <row r="514" spans="1:9" x14ac:dyDescent="0.3">
      <c r="A514" s="2">
        <v>6.0067725878306992E-2</v>
      </c>
      <c r="B514" s="2">
        <v>-8.4293342247148233E-3</v>
      </c>
      <c r="C514" s="2">
        <v>2.9585798816568049E-2</v>
      </c>
      <c r="D514" s="2">
        <v>-1.7498884141692976E-2</v>
      </c>
      <c r="F514" s="2">
        <f t="shared" si="29"/>
        <v>5.9200458070230215E-2</v>
      </c>
      <c r="G514" s="2">
        <f t="shared" si="30"/>
        <v>-1.0422999111880226E-2</v>
      </c>
      <c r="H514" s="2">
        <f t="shared" si="31"/>
        <v>2.827408736703662E-2</v>
      </c>
      <c r="I514" s="2">
        <f t="shared" si="32"/>
        <v>-2.0683785295647693E-2</v>
      </c>
    </row>
    <row r="515" spans="1:9" x14ac:dyDescent="0.3">
      <c r="A515" s="2">
        <v>3.1267887728707151E-2</v>
      </c>
      <c r="B515" s="2">
        <v>-2.1252479817270839E-2</v>
      </c>
      <c r="C515" s="2">
        <v>-5.7471264367814868E-3</v>
      </c>
      <c r="D515" s="2">
        <v>1.0517397211828315E-2</v>
      </c>
      <c r="F515" s="2">
        <f t="shared" si="29"/>
        <v>3.0400619920630378E-2</v>
      </c>
      <c r="G515" s="2">
        <f t="shared" si="30"/>
        <v>-2.3246144704436242E-2</v>
      </c>
      <c r="H515" s="2">
        <f t="shared" si="31"/>
        <v>-7.0588378863129164E-3</v>
      </c>
      <c r="I515" s="2">
        <f t="shared" si="32"/>
        <v>7.3324960578735991E-3</v>
      </c>
    </row>
    <row r="516" spans="1:9" x14ac:dyDescent="0.3">
      <c r="A516" s="2">
        <v>3.9809637459016032E-3</v>
      </c>
      <c r="B516" s="2">
        <v>2.3162073361241075E-3</v>
      </c>
      <c r="C516" s="2">
        <v>-1.7341040462427786E-2</v>
      </c>
      <c r="D516" s="2">
        <v>7.5932524470205071E-2</v>
      </c>
      <c r="F516" s="2">
        <f t="shared" ref="F516:F579" si="33">A516-A$1236</f>
        <v>3.1136959378248287E-3</v>
      </c>
      <c r="G516" s="2">
        <f t="shared" si="30"/>
        <v>3.2254244895870516E-4</v>
      </c>
      <c r="H516" s="2">
        <f t="shared" si="31"/>
        <v>-1.8652751911959215E-2</v>
      </c>
      <c r="I516" s="2">
        <f t="shared" si="32"/>
        <v>7.2747623316250357E-2</v>
      </c>
    </row>
    <row r="517" spans="1:9" x14ac:dyDescent="0.3">
      <c r="A517" s="2">
        <v>1.4915363890823829E-2</v>
      </c>
      <c r="B517" s="2">
        <v>4.9971078568304565E-2</v>
      </c>
      <c r="C517" s="2">
        <v>3.5294117647058906E-2</v>
      </c>
      <c r="D517" s="2">
        <v>9.2144694836880994E-2</v>
      </c>
      <c r="F517" s="2">
        <f t="shared" si="33"/>
        <v>1.4048096082747054E-2</v>
      </c>
      <c r="G517" s="2">
        <f t="shared" si="30"/>
        <v>4.7977413681139162E-2</v>
      </c>
      <c r="H517" s="2">
        <f t="shared" si="31"/>
        <v>3.398240619752748E-2</v>
      </c>
      <c r="I517" s="2">
        <f t="shared" si="32"/>
        <v>8.895979368292628E-2</v>
      </c>
    </row>
    <row r="518" spans="1:9" x14ac:dyDescent="0.3">
      <c r="A518" s="2">
        <v>3.8160361546073275E-3</v>
      </c>
      <c r="B518" s="2">
        <v>-1.8982101788170544E-2</v>
      </c>
      <c r="C518" s="2">
        <v>6.2499999999999875E-2</v>
      </c>
      <c r="D518" s="2">
        <v>2.3500915626556255E-2</v>
      </c>
      <c r="F518" s="2">
        <f t="shared" si="33"/>
        <v>2.9487683465305526E-3</v>
      </c>
      <c r="G518" s="2">
        <f t="shared" si="30"/>
        <v>-2.0975766675335947E-2</v>
      </c>
      <c r="H518" s="2">
        <f t="shared" si="31"/>
        <v>6.1188288550468449E-2</v>
      </c>
      <c r="I518" s="2">
        <f t="shared" si="32"/>
        <v>2.0316014472601538E-2</v>
      </c>
    </row>
    <row r="519" spans="1:9" x14ac:dyDescent="0.3">
      <c r="A519" s="2">
        <v>-8.6665511496061848E-3</v>
      </c>
      <c r="B519" s="2">
        <v>3.9540117113738935E-2</v>
      </c>
      <c r="C519" s="2">
        <v>4.2780748663101643E-2</v>
      </c>
      <c r="D519" s="2">
        <v>7.4442530953186967E-2</v>
      </c>
      <c r="F519" s="2">
        <f t="shared" si="33"/>
        <v>-9.5338189576829602E-3</v>
      </c>
      <c r="G519" s="2">
        <f t="shared" si="30"/>
        <v>3.7546452226573532E-2</v>
      </c>
      <c r="H519" s="2">
        <f t="shared" si="31"/>
        <v>4.1469037213570217E-2</v>
      </c>
      <c r="I519" s="2">
        <f t="shared" si="32"/>
        <v>7.1257629799232253E-2</v>
      </c>
    </row>
    <row r="520" spans="1:9" x14ac:dyDescent="0.3">
      <c r="A520" s="2">
        <v>1.684542506114026E-2</v>
      </c>
      <c r="B520" s="2">
        <v>-3.3450292955480208E-2</v>
      </c>
      <c r="C520" s="2">
        <v>3.589743589743586E-2</v>
      </c>
      <c r="D520" s="2">
        <v>-4.5062952755035079E-2</v>
      </c>
      <c r="F520" s="2">
        <f t="shared" si="33"/>
        <v>1.5978157253063487E-2</v>
      </c>
      <c r="G520" s="2">
        <f t="shared" si="30"/>
        <v>-3.5443957842645611E-2</v>
      </c>
      <c r="H520" s="2">
        <f t="shared" si="31"/>
        <v>3.4585724447904434E-2</v>
      </c>
      <c r="I520" s="2">
        <f t="shared" si="32"/>
        <v>-4.8247853908989793E-2</v>
      </c>
    </row>
    <row r="521" spans="1:9" x14ac:dyDescent="0.3">
      <c r="A521" s="2">
        <v>-5.7465359521990719E-3</v>
      </c>
      <c r="B521" s="2">
        <v>3.9074073315347986E-3</v>
      </c>
      <c r="C521" s="2">
        <v>-4.9504950495048447E-3</v>
      </c>
      <c r="D521" s="2">
        <v>7.4800798737808564E-3</v>
      </c>
      <c r="F521" s="2">
        <f t="shared" si="33"/>
        <v>-6.6138037602758463E-3</v>
      </c>
      <c r="G521" s="2">
        <f t="shared" si="30"/>
        <v>1.9137424443693963E-3</v>
      </c>
      <c r="H521" s="2">
        <f t="shared" si="31"/>
        <v>-6.2622064990362743E-3</v>
      </c>
      <c r="I521" s="2">
        <f t="shared" si="32"/>
        <v>4.2951787198261399E-3</v>
      </c>
    </row>
    <row r="522" spans="1:9" x14ac:dyDescent="0.3">
      <c r="A522" s="2">
        <v>-1.7881361313712159E-2</v>
      </c>
      <c r="B522" s="2">
        <v>-1.7236618830026657E-2</v>
      </c>
      <c r="C522" s="2">
        <v>-3.9800995024875656E-2</v>
      </c>
      <c r="D522" s="2">
        <v>-2.5543078280497514E-2</v>
      </c>
      <c r="F522" s="2">
        <f t="shared" si="33"/>
        <v>-1.8748629121788932E-2</v>
      </c>
      <c r="G522" s="2">
        <f t="shared" si="30"/>
        <v>-1.923028371719206E-2</v>
      </c>
      <c r="H522" s="2">
        <f t="shared" si="31"/>
        <v>-4.1112706474407082E-2</v>
      </c>
      <c r="I522" s="2">
        <f t="shared" si="32"/>
        <v>-2.8727979434452232E-2</v>
      </c>
    </row>
    <row r="523" spans="1:9" x14ac:dyDescent="0.3">
      <c r="A523" s="2">
        <v>3.6781594641210687E-3</v>
      </c>
      <c r="B523" s="2">
        <v>-5.9406110325318463E-3</v>
      </c>
      <c r="C523" s="2">
        <v>3.1088082901554293E-2</v>
      </c>
      <c r="D523" s="2">
        <v>1.0880156041339758E-2</v>
      </c>
      <c r="F523" s="2">
        <f t="shared" si="33"/>
        <v>2.8108916560442938E-3</v>
      </c>
      <c r="G523" s="2">
        <f t="shared" si="30"/>
        <v>-7.9342759196972482E-3</v>
      </c>
      <c r="H523" s="2">
        <f t="shared" si="31"/>
        <v>2.9776371452022863E-2</v>
      </c>
      <c r="I523" s="2">
        <f t="shared" si="32"/>
        <v>7.6952548873850425E-3</v>
      </c>
    </row>
    <row r="524" spans="1:9" x14ac:dyDescent="0.3">
      <c r="A524" s="2">
        <v>1.7345654668866825E-2</v>
      </c>
      <c r="B524" s="2">
        <v>8.5372795993843981E-3</v>
      </c>
      <c r="C524" s="2">
        <v>-1.0050251256281372E-2</v>
      </c>
      <c r="D524" s="2">
        <v>-6.4517181129927275E-3</v>
      </c>
      <c r="F524" s="2">
        <f t="shared" si="33"/>
        <v>1.6478386860790051E-2</v>
      </c>
      <c r="G524" s="2">
        <f t="shared" si="30"/>
        <v>6.5436147122189953E-3</v>
      </c>
      <c r="H524" s="2">
        <f t="shared" si="31"/>
        <v>-1.1361962705812802E-2</v>
      </c>
      <c r="I524" s="2">
        <f t="shared" si="32"/>
        <v>-9.6366192669474441E-3</v>
      </c>
    </row>
    <row r="525" spans="1:9" x14ac:dyDescent="0.3">
      <c r="A525" s="2">
        <v>1.4346037941429527E-2</v>
      </c>
      <c r="B525" s="2">
        <v>-1.0440129973591301E-2</v>
      </c>
      <c r="C525" s="2">
        <v>-2.0304568527918711E-2</v>
      </c>
      <c r="D525" s="2">
        <v>-6.2531151143546154E-2</v>
      </c>
      <c r="F525" s="2">
        <f t="shared" si="33"/>
        <v>1.3478770133352752E-2</v>
      </c>
      <c r="G525" s="2">
        <f t="shared" si="30"/>
        <v>-1.2433794860756704E-2</v>
      </c>
      <c r="H525" s="2">
        <f t="shared" si="31"/>
        <v>-2.161627997745014E-2</v>
      </c>
      <c r="I525" s="2">
        <f t="shared" si="32"/>
        <v>-6.5716052297500868E-2</v>
      </c>
    </row>
    <row r="526" spans="1:9" x14ac:dyDescent="0.3">
      <c r="A526" s="2">
        <v>2.2717283855689632E-3</v>
      </c>
      <c r="B526" s="2">
        <v>0</v>
      </c>
      <c r="C526" s="2">
        <v>5.1813471502589565E-3</v>
      </c>
      <c r="D526" s="2">
        <v>2.4909202471172273E-2</v>
      </c>
      <c r="F526" s="2">
        <f t="shared" si="33"/>
        <v>1.4044605774921886E-3</v>
      </c>
      <c r="G526" s="2">
        <f t="shared" si="30"/>
        <v>-1.9936648871654024E-3</v>
      </c>
      <c r="H526" s="2">
        <f t="shared" si="31"/>
        <v>3.869635700727527E-3</v>
      </c>
      <c r="I526" s="2">
        <f t="shared" si="32"/>
        <v>2.1724301317217556E-2</v>
      </c>
    </row>
    <row r="527" spans="1:9" x14ac:dyDescent="0.3">
      <c r="A527" s="2">
        <v>-1.7066572859918198E-2</v>
      </c>
      <c r="B527" s="2">
        <v>4.2771598194299458E-3</v>
      </c>
      <c r="C527" s="2">
        <v>-1.5463917525773051E-2</v>
      </c>
      <c r="D527" s="2">
        <v>-5.8842523101777462E-2</v>
      </c>
      <c r="F527" s="2">
        <f t="shared" si="33"/>
        <v>-1.7933840667994971E-2</v>
      </c>
      <c r="G527" s="2">
        <f t="shared" si="30"/>
        <v>2.2834949322645434E-3</v>
      </c>
      <c r="H527" s="2">
        <f t="shared" si="31"/>
        <v>-1.677562897530448E-2</v>
      </c>
      <c r="I527" s="2">
        <f t="shared" si="32"/>
        <v>-6.2027424255732176E-2</v>
      </c>
    </row>
    <row r="528" spans="1:9" x14ac:dyDescent="0.3">
      <c r="A528" s="2">
        <v>1.8312607468797314E-3</v>
      </c>
      <c r="B528" s="2">
        <v>-5.962538127341141E-3</v>
      </c>
      <c r="C528" s="2">
        <v>-1.0471204188481823E-2</v>
      </c>
      <c r="D528" s="2">
        <v>-5.5651577671140207E-2</v>
      </c>
      <c r="F528" s="2">
        <f t="shared" si="33"/>
        <v>9.639929388029567E-4</v>
      </c>
      <c r="G528" s="2">
        <f t="shared" si="30"/>
        <v>-7.9562030145065438E-3</v>
      </c>
      <c r="H528" s="2">
        <f t="shared" si="31"/>
        <v>-1.1782915638013253E-2</v>
      </c>
      <c r="I528" s="2">
        <f t="shared" si="32"/>
        <v>-5.8836478825094921E-2</v>
      </c>
    </row>
    <row r="529" spans="1:9" x14ac:dyDescent="0.3">
      <c r="A529" s="2">
        <v>4.5132914426307185E-3</v>
      </c>
      <c r="B529" s="2">
        <v>-1.7137960288980972E-2</v>
      </c>
      <c r="C529" s="2">
        <v>9.5238095238095288E-2</v>
      </c>
      <c r="D529" s="2">
        <v>8.7592374036916137E-2</v>
      </c>
      <c r="F529" s="2">
        <f t="shared" si="33"/>
        <v>3.6460236345539441E-3</v>
      </c>
      <c r="G529" s="2">
        <f t="shared" si="30"/>
        <v>-1.9131625176146375E-2</v>
      </c>
      <c r="H529" s="2">
        <f t="shared" si="31"/>
        <v>9.3926383788563855E-2</v>
      </c>
      <c r="I529" s="2">
        <f t="shared" si="32"/>
        <v>8.4407472882961423E-2</v>
      </c>
    </row>
    <row r="530" spans="1:9" x14ac:dyDescent="0.3">
      <c r="A530" s="2">
        <v>5.2120154444797572E-3</v>
      </c>
      <c r="B530" s="2">
        <v>-1.7146160700735331E-2</v>
      </c>
      <c r="C530" s="2">
        <v>-1.9323671497584474E-2</v>
      </c>
      <c r="D530" s="2">
        <v>3.5294072224513091E-2</v>
      </c>
      <c r="F530" s="2">
        <f t="shared" si="33"/>
        <v>4.3447476364029828E-3</v>
      </c>
      <c r="G530" s="2">
        <f t="shared" si="30"/>
        <v>-1.9139825587900734E-2</v>
      </c>
      <c r="H530" s="2">
        <f t="shared" si="31"/>
        <v>-2.0635382947115904E-2</v>
      </c>
      <c r="I530" s="2">
        <f t="shared" si="32"/>
        <v>3.2109171070558377E-2</v>
      </c>
    </row>
    <row r="531" spans="1:9" x14ac:dyDescent="0.3">
      <c r="A531" s="2">
        <v>-5.140293923492978E-3</v>
      </c>
      <c r="B531" s="2">
        <v>2.6020070040683452E-2</v>
      </c>
      <c r="C531" s="2">
        <v>-1.4778325123152743E-2</v>
      </c>
      <c r="D531" s="2">
        <v>1.0389297790345203E-3</v>
      </c>
      <c r="F531" s="2">
        <f t="shared" si="33"/>
        <v>-6.0075617315697525E-3</v>
      </c>
      <c r="G531" s="2">
        <f t="shared" ref="G531:G594" si="34">B531-B$1236</f>
        <v>2.402640515351805E-2</v>
      </c>
      <c r="H531" s="2">
        <f t="shared" ref="H531:H594" si="35">C531-C$1236</f>
        <v>-1.6090036572684173E-2</v>
      </c>
      <c r="I531" s="2">
        <f t="shared" ref="I531:I594" si="36">D531-D$1236</f>
        <v>-2.1459713749201956E-3</v>
      </c>
    </row>
    <row r="532" spans="1:9" x14ac:dyDescent="0.3">
      <c r="A532" s="2">
        <v>-9.1653952375009753E-3</v>
      </c>
      <c r="B532" s="2">
        <v>2.2190236311239238E-2</v>
      </c>
      <c r="C532" s="2">
        <v>-5.0000000000000712E-3</v>
      </c>
      <c r="D532" s="2">
        <v>-2.3903644132972073E-2</v>
      </c>
      <c r="F532" s="2">
        <f t="shared" si="33"/>
        <v>-1.0032663045577751E-2</v>
      </c>
      <c r="G532" s="2">
        <f t="shared" si="34"/>
        <v>2.0196571424073835E-2</v>
      </c>
      <c r="H532" s="2">
        <f t="shared" si="35"/>
        <v>-6.3117114495315008E-3</v>
      </c>
      <c r="I532" s="2">
        <f t="shared" si="36"/>
        <v>-2.708854528692679E-2</v>
      </c>
    </row>
    <row r="533" spans="1:9" x14ac:dyDescent="0.3">
      <c r="A533" s="2">
        <v>-2.3511045032452358E-2</v>
      </c>
      <c r="B533" s="2">
        <v>-1.6915871996080101E-3</v>
      </c>
      <c r="C533" s="2">
        <v>-4.020100502512549E-2</v>
      </c>
      <c r="D533" s="2">
        <v>2.49208728649503E-3</v>
      </c>
      <c r="F533" s="2">
        <f t="shared" si="33"/>
        <v>-2.4378312840529132E-2</v>
      </c>
      <c r="G533" s="2">
        <f t="shared" si="34"/>
        <v>-3.6852520867734122E-3</v>
      </c>
      <c r="H533" s="2">
        <f t="shared" si="35"/>
        <v>-4.1512716474656916E-2</v>
      </c>
      <c r="I533" s="2">
        <f t="shared" si="36"/>
        <v>-6.9281386745968614E-4</v>
      </c>
    </row>
    <row r="534" spans="1:9" x14ac:dyDescent="0.3">
      <c r="A534" s="2">
        <v>-2.2776868608111636E-2</v>
      </c>
      <c r="B534" s="2">
        <v>-3.3889070309702711E-3</v>
      </c>
      <c r="C534" s="2">
        <v>0.10994764397905747</v>
      </c>
      <c r="D534" s="2">
        <v>7.2588613652609553E-3</v>
      </c>
      <c r="F534" s="2">
        <f t="shared" si="33"/>
        <v>-2.364413641618841E-2</v>
      </c>
      <c r="G534" s="2">
        <f t="shared" si="34"/>
        <v>-5.3825719181356734E-3</v>
      </c>
      <c r="H534" s="2">
        <f t="shared" si="35"/>
        <v>0.10863593252952604</v>
      </c>
      <c r="I534" s="2">
        <f t="shared" si="36"/>
        <v>4.0739602113062396E-3</v>
      </c>
    </row>
    <row r="535" spans="1:9" x14ac:dyDescent="0.3">
      <c r="A535" s="2">
        <v>-8.7671213631775099E-3</v>
      </c>
      <c r="B535" s="2">
        <v>-1.8418815841634729E-2</v>
      </c>
      <c r="C535" s="2">
        <v>-1.4150943396226448E-2</v>
      </c>
      <c r="D535" s="2">
        <v>4.1461803215150561E-3</v>
      </c>
      <c r="F535" s="2">
        <f t="shared" si="33"/>
        <v>-9.6343891712542852E-3</v>
      </c>
      <c r="G535" s="2">
        <f t="shared" si="34"/>
        <v>-2.0412480728800132E-2</v>
      </c>
      <c r="H535" s="2">
        <f t="shared" si="35"/>
        <v>-1.5462654845757878E-2</v>
      </c>
      <c r="I535" s="2">
        <f t="shared" si="36"/>
        <v>9.6127916756033995E-4</v>
      </c>
    </row>
    <row r="536" spans="1:9" x14ac:dyDescent="0.3">
      <c r="A536" s="2">
        <v>8.6288444448997712E-4</v>
      </c>
      <c r="B536" s="2">
        <v>-9.5265244144316728E-3</v>
      </c>
      <c r="C536" s="2">
        <v>-3.3492822966507144E-2</v>
      </c>
      <c r="D536" s="2">
        <v>-1.4418495322969505E-3</v>
      </c>
      <c r="F536" s="2">
        <f t="shared" si="33"/>
        <v>-4.3833635867975528E-6</v>
      </c>
      <c r="G536" s="2">
        <f t="shared" si="34"/>
        <v>-1.1520189301597076E-2</v>
      </c>
      <c r="H536" s="2">
        <f t="shared" si="35"/>
        <v>-3.480453441603857E-2</v>
      </c>
      <c r="I536" s="2">
        <f t="shared" si="36"/>
        <v>-4.6267506862516664E-3</v>
      </c>
    </row>
    <row r="537" spans="1:9" x14ac:dyDescent="0.3">
      <c r="A537" s="2">
        <v>1.0944557525619104E-2</v>
      </c>
      <c r="B537" s="2">
        <v>4.9839713497411037E-2</v>
      </c>
      <c r="C537" s="2">
        <v>-1.4851485148514887E-2</v>
      </c>
      <c r="D537" s="2">
        <v>-1.0501787035052239E-2</v>
      </c>
      <c r="F537" s="2">
        <f t="shared" si="33"/>
        <v>1.0077289717542329E-2</v>
      </c>
      <c r="G537" s="2">
        <f t="shared" si="34"/>
        <v>4.7846048610245634E-2</v>
      </c>
      <c r="H537" s="2">
        <f t="shared" si="35"/>
        <v>-1.6163196598046315E-2</v>
      </c>
      <c r="I537" s="2">
        <f t="shared" si="36"/>
        <v>-1.3686688189006955E-2</v>
      </c>
    </row>
    <row r="538" spans="1:9" x14ac:dyDescent="0.3">
      <c r="A538" s="2">
        <v>-6.017028284621086E-3</v>
      </c>
      <c r="B538" s="2">
        <v>5.5524706645484504E-3</v>
      </c>
      <c r="C538" s="2">
        <v>-9.0452261306532528E-2</v>
      </c>
      <c r="D538" s="2">
        <v>-1.0819404848901622E-2</v>
      </c>
      <c r="F538" s="2">
        <f t="shared" si="33"/>
        <v>-6.8842960926978605E-3</v>
      </c>
      <c r="G538" s="2">
        <f t="shared" si="34"/>
        <v>3.5588057773830481E-3</v>
      </c>
      <c r="H538" s="2">
        <f t="shared" si="35"/>
        <v>-9.1763972756063961E-2</v>
      </c>
      <c r="I538" s="2">
        <f t="shared" si="36"/>
        <v>-1.4004306002856338E-2</v>
      </c>
    </row>
    <row r="539" spans="1:9" x14ac:dyDescent="0.3">
      <c r="A539" s="2">
        <v>1.4823934820946025E-2</v>
      </c>
      <c r="B539" s="2">
        <v>4.6934896291499217E-3</v>
      </c>
      <c r="C539" s="2">
        <v>-2.7624309392265192E-2</v>
      </c>
      <c r="D539" s="2">
        <v>-4.5764122549276615E-2</v>
      </c>
      <c r="F539" s="2">
        <f t="shared" si="33"/>
        <v>1.395666701286925E-2</v>
      </c>
      <c r="G539" s="2">
        <f t="shared" si="34"/>
        <v>2.6998247419845194E-3</v>
      </c>
      <c r="H539" s="2">
        <f t="shared" si="35"/>
        <v>-2.8936020841796622E-2</v>
      </c>
      <c r="I539" s="2">
        <f t="shared" si="36"/>
        <v>-4.8949023703231329E-2</v>
      </c>
    </row>
    <row r="540" spans="1:9" x14ac:dyDescent="0.3">
      <c r="A540" s="2">
        <v>9.9339777314596828E-3</v>
      </c>
      <c r="B540" s="2">
        <v>4.9738956577174351E-2</v>
      </c>
      <c r="C540" s="2">
        <v>3.409090909090897E-2</v>
      </c>
      <c r="D540" s="2">
        <v>-1.9479031811823765E-2</v>
      </c>
      <c r="F540" s="2">
        <f t="shared" si="33"/>
        <v>9.0667099233829075E-3</v>
      </c>
      <c r="G540" s="2">
        <f t="shared" si="34"/>
        <v>4.7745291690008948E-2</v>
      </c>
      <c r="H540" s="2">
        <f t="shared" si="35"/>
        <v>3.2779197641377544E-2</v>
      </c>
      <c r="I540" s="2">
        <f t="shared" si="36"/>
        <v>-2.2663932965778483E-2</v>
      </c>
    </row>
    <row r="541" spans="1:9" x14ac:dyDescent="0.3">
      <c r="A541" s="2">
        <v>-1.181283093777403E-2</v>
      </c>
      <c r="B541" s="2">
        <v>-1.5445010471204168E-2</v>
      </c>
      <c r="C541" s="2">
        <v>-3.296703296703285E-2</v>
      </c>
      <c r="D541" s="2">
        <v>1.466645690228276E-2</v>
      </c>
      <c r="F541" s="2">
        <f t="shared" si="33"/>
        <v>-1.2680098745850805E-2</v>
      </c>
      <c r="G541" s="2">
        <f t="shared" si="34"/>
        <v>-1.7438675358369571E-2</v>
      </c>
      <c r="H541" s="2">
        <f t="shared" si="35"/>
        <v>-3.4278744416564276E-2</v>
      </c>
      <c r="I541" s="2">
        <f t="shared" si="36"/>
        <v>1.1481555748328045E-2</v>
      </c>
    </row>
    <row r="542" spans="1:9" x14ac:dyDescent="0.3">
      <c r="A542" s="2">
        <v>-6.9418369195095517E-3</v>
      </c>
      <c r="B542" s="2">
        <v>-8.7743098839515119E-3</v>
      </c>
      <c r="C542" s="2">
        <v>5.6818181818180605E-3</v>
      </c>
      <c r="D542" s="2">
        <v>7.6688363399768028E-3</v>
      </c>
      <c r="F542" s="2">
        <f t="shared" si="33"/>
        <v>-7.8091047275863261E-3</v>
      </c>
      <c r="G542" s="2">
        <f t="shared" si="34"/>
        <v>-1.0767974771116915E-2</v>
      </c>
      <c r="H542" s="2">
        <f t="shared" si="35"/>
        <v>4.370106732286631E-3</v>
      </c>
      <c r="I542" s="2">
        <f t="shared" si="36"/>
        <v>4.4839351860220863E-3</v>
      </c>
    </row>
    <row r="543" spans="1:9" x14ac:dyDescent="0.3">
      <c r="A543" s="2">
        <v>-8.2699370057083433E-3</v>
      </c>
      <c r="B543" s="2">
        <v>-1.1266046499979978E-2</v>
      </c>
      <c r="C543" s="2">
        <v>-5.6497175141241732E-3</v>
      </c>
      <c r="D543" s="2">
        <v>1.7543445543177622E-4</v>
      </c>
      <c r="F543" s="2">
        <f t="shared" si="33"/>
        <v>-9.1372048137851186E-3</v>
      </c>
      <c r="G543" s="2">
        <f t="shared" si="34"/>
        <v>-1.325971138714538E-2</v>
      </c>
      <c r="H543" s="2">
        <f t="shared" si="35"/>
        <v>-6.9614289636556028E-3</v>
      </c>
      <c r="I543" s="2">
        <f t="shared" si="36"/>
        <v>-3.0094666985229397E-3</v>
      </c>
    </row>
    <row r="544" spans="1:9" x14ac:dyDescent="0.3">
      <c r="A544" s="2">
        <v>-1.0226511882755241E-2</v>
      </c>
      <c r="B544" s="2">
        <v>-4.6120780584035454E-3</v>
      </c>
      <c r="C544" s="2">
        <v>2.8409090909090908E-2</v>
      </c>
      <c r="D544" s="2">
        <v>3.8221355335195709E-3</v>
      </c>
      <c r="F544" s="2">
        <f t="shared" si="33"/>
        <v>-1.1093779690832016E-2</v>
      </c>
      <c r="G544" s="2">
        <f t="shared" si="34"/>
        <v>-6.6057429455689473E-3</v>
      </c>
      <c r="H544" s="2">
        <f t="shared" si="35"/>
        <v>2.7097379459559479E-2</v>
      </c>
      <c r="I544" s="2">
        <f t="shared" si="36"/>
        <v>6.3723437956485478E-4</v>
      </c>
    </row>
    <row r="545" spans="1:9" x14ac:dyDescent="0.3">
      <c r="A545" s="2">
        <v>6.2283239924437218E-3</v>
      </c>
      <c r="B545" s="2">
        <v>8.9943255763586163E-3</v>
      </c>
      <c r="C545" s="2">
        <v>-5.5248618784531165E-3</v>
      </c>
      <c r="D545" s="2">
        <v>-7.4405129696597568E-3</v>
      </c>
      <c r="F545" s="2">
        <f t="shared" si="33"/>
        <v>5.3610561843669474E-3</v>
      </c>
      <c r="G545" s="2">
        <f t="shared" si="34"/>
        <v>7.0006606891932135E-3</v>
      </c>
      <c r="H545" s="2">
        <f t="shared" si="35"/>
        <v>-6.8365733279845461E-3</v>
      </c>
      <c r="I545" s="2">
        <f t="shared" si="36"/>
        <v>-1.0625414123614473E-2</v>
      </c>
    </row>
    <row r="546" spans="1:9" x14ac:dyDescent="0.3">
      <c r="A546" s="2">
        <v>7.4852153175775918E-3</v>
      </c>
      <c r="B546" s="2">
        <v>-1.5397114573837493E-2</v>
      </c>
      <c r="C546" s="2">
        <v>-1.6666666666666705E-2</v>
      </c>
      <c r="D546" s="2">
        <v>-2.1116957974667448E-3</v>
      </c>
      <c r="F546" s="2">
        <f t="shared" si="33"/>
        <v>6.6179475095008173E-3</v>
      </c>
      <c r="G546" s="2">
        <f t="shared" si="34"/>
        <v>-1.7390779461002894E-2</v>
      </c>
      <c r="H546" s="2">
        <f t="shared" si="35"/>
        <v>-1.7978378116198134E-2</v>
      </c>
      <c r="I546" s="2">
        <f t="shared" si="36"/>
        <v>-5.2965969514214613E-3</v>
      </c>
    </row>
    <row r="547" spans="1:9" x14ac:dyDescent="0.3">
      <c r="A547" s="2">
        <v>-6.5247863354889772E-3</v>
      </c>
      <c r="B547" s="2">
        <v>3.4019187928669391E-2</v>
      </c>
      <c r="C547" s="2">
        <v>-5.6497175141241732E-3</v>
      </c>
      <c r="D547" s="2">
        <v>-1.1038892664563761E-2</v>
      </c>
      <c r="F547" s="2">
        <f t="shared" si="33"/>
        <v>-7.3920541435657516E-3</v>
      </c>
      <c r="G547" s="2">
        <f t="shared" si="34"/>
        <v>3.2025523041503988E-2</v>
      </c>
      <c r="H547" s="2">
        <f t="shared" si="35"/>
        <v>-6.9614289636556028E-3</v>
      </c>
      <c r="I547" s="2">
        <f t="shared" si="36"/>
        <v>-1.4223793818518477E-2</v>
      </c>
    </row>
    <row r="548" spans="1:9" x14ac:dyDescent="0.3">
      <c r="A548" s="2">
        <v>-1.7497068460452098E-3</v>
      </c>
      <c r="B548" s="2">
        <v>-1.5654003963714556E-2</v>
      </c>
      <c r="C548" s="2">
        <v>-5.6818181818182618E-3</v>
      </c>
      <c r="D548" s="2">
        <v>4.2080242672528148E-3</v>
      </c>
      <c r="F548" s="2">
        <f t="shared" si="33"/>
        <v>-2.6169746541219842E-3</v>
      </c>
      <c r="G548" s="2">
        <f t="shared" si="34"/>
        <v>-1.7647668850879959E-2</v>
      </c>
      <c r="H548" s="2">
        <f t="shared" si="35"/>
        <v>-6.9935296313496913E-3</v>
      </c>
      <c r="I548" s="2">
        <f t="shared" si="36"/>
        <v>1.0231231132980987E-3</v>
      </c>
    </row>
    <row r="549" spans="1:9" x14ac:dyDescent="0.3">
      <c r="A549" s="2">
        <v>1.4430789889711202E-2</v>
      </c>
      <c r="B549" s="2">
        <v>-7.5471374663072365E-3</v>
      </c>
      <c r="C549" s="2">
        <v>7.9999999999999918E-2</v>
      </c>
      <c r="D549" s="2">
        <v>-8.8426307162304315E-3</v>
      </c>
      <c r="F549" s="2">
        <f t="shared" si="33"/>
        <v>1.3563522081634426E-2</v>
      </c>
      <c r="G549" s="2">
        <f t="shared" si="34"/>
        <v>-9.5408023534726393E-3</v>
      </c>
      <c r="H549" s="2">
        <f t="shared" si="35"/>
        <v>7.8688288550468485E-2</v>
      </c>
      <c r="I549" s="2">
        <f t="shared" si="36"/>
        <v>-1.2027531870185147E-2</v>
      </c>
    </row>
    <row r="550" spans="1:9" x14ac:dyDescent="0.3">
      <c r="A550" s="2">
        <v>-6.3671798197125727E-3</v>
      </c>
      <c r="B550" s="2">
        <v>1.0592052886733726E-2</v>
      </c>
      <c r="C550" s="2">
        <v>-3.1746031746031633E-2</v>
      </c>
      <c r="D550" s="2">
        <v>-1.067717575253938E-2</v>
      </c>
      <c r="F550" s="2">
        <f t="shared" si="33"/>
        <v>-7.2344476277893472E-3</v>
      </c>
      <c r="G550" s="2">
        <f t="shared" si="34"/>
        <v>8.5983879995683229E-3</v>
      </c>
      <c r="H550" s="2">
        <f t="shared" si="35"/>
        <v>-3.3057743195563059E-2</v>
      </c>
      <c r="I550" s="2">
        <f t="shared" si="36"/>
        <v>-1.3862076906494096E-2</v>
      </c>
    </row>
    <row r="551" spans="1:9" x14ac:dyDescent="0.3">
      <c r="A551" s="2">
        <v>-2.4536724077711437E-3</v>
      </c>
      <c r="B551" s="2">
        <v>-1.9349669131690405E-2</v>
      </c>
      <c r="C551" s="2">
        <v>-1.6393442622950859E-2</v>
      </c>
      <c r="D551" s="2">
        <v>-1.0792408916587129E-2</v>
      </c>
      <c r="F551" s="2">
        <f t="shared" si="33"/>
        <v>-3.3209402158479182E-3</v>
      </c>
      <c r="G551" s="2">
        <f t="shared" si="34"/>
        <v>-2.1343334018855808E-2</v>
      </c>
      <c r="H551" s="2">
        <f t="shared" si="35"/>
        <v>-1.7705154072482288E-2</v>
      </c>
      <c r="I551" s="2">
        <f t="shared" si="36"/>
        <v>-1.3977310070541845E-2</v>
      </c>
    </row>
    <row r="552" spans="1:9" x14ac:dyDescent="0.3">
      <c r="A552" s="2">
        <v>1.2847485208401926E-2</v>
      </c>
      <c r="B552" s="2">
        <v>4.9876712247904326E-2</v>
      </c>
      <c r="C552" s="2">
        <v>2.7777777777777776E-2</v>
      </c>
      <c r="D552" s="2">
        <v>3.7380085022962722E-2</v>
      </c>
      <c r="F552" s="2">
        <f t="shared" si="33"/>
        <v>1.1980217400325151E-2</v>
      </c>
      <c r="G552" s="2">
        <f t="shared" si="34"/>
        <v>4.7883047360738923E-2</v>
      </c>
      <c r="H552" s="2">
        <f t="shared" si="35"/>
        <v>2.6466066328246347E-2</v>
      </c>
      <c r="I552" s="2">
        <f t="shared" si="36"/>
        <v>3.4195183869008008E-2</v>
      </c>
    </row>
    <row r="553" spans="1:9" x14ac:dyDescent="0.3">
      <c r="A553" s="2">
        <v>-7.0730480040505613E-3</v>
      </c>
      <c r="B553" s="2">
        <v>4.9856449232214335E-2</v>
      </c>
      <c r="C553" s="2">
        <v>-9.729729729729733E-2</v>
      </c>
      <c r="D553" s="2">
        <v>-1.0658120101266438E-2</v>
      </c>
      <c r="F553" s="2">
        <f t="shared" si="33"/>
        <v>-7.9403158121273357E-3</v>
      </c>
      <c r="G553" s="2">
        <f t="shared" si="34"/>
        <v>4.7862784345048932E-2</v>
      </c>
      <c r="H553" s="2">
        <f t="shared" si="35"/>
        <v>-9.8609008746828763E-2</v>
      </c>
      <c r="I553" s="2">
        <f t="shared" si="36"/>
        <v>-1.3843021255221154E-2</v>
      </c>
    </row>
    <row r="554" spans="1:9" x14ac:dyDescent="0.3">
      <c r="A554" s="2">
        <v>-1.3700955771062695E-2</v>
      </c>
      <c r="B554" s="2">
        <v>4.997507558502999E-2</v>
      </c>
      <c r="C554" s="2">
        <v>-5.9880239520956812E-3</v>
      </c>
      <c r="D554" s="2">
        <v>1.6051667098226157E-3</v>
      </c>
      <c r="F554" s="2">
        <f t="shared" si="33"/>
        <v>-1.4568223579139471E-2</v>
      </c>
      <c r="G554" s="2">
        <f t="shared" si="34"/>
        <v>4.7981410697864588E-2</v>
      </c>
      <c r="H554" s="2">
        <f t="shared" si="35"/>
        <v>-7.2997354016271108E-3</v>
      </c>
      <c r="I554" s="2">
        <f t="shared" si="36"/>
        <v>-1.5797344441321004E-3</v>
      </c>
    </row>
    <row r="555" spans="1:9" x14ac:dyDescent="0.3">
      <c r="A555" s="2">
        <v>-1.0520768958810649E-2</v>
      </c>
      <c r="B555" s="2">
        <v>4.9964495855017658E-2</v>
      </c>
      <c r="C555" s="2">
        <v>1.2048192771084293E-2</v>
      </c>
      <c r="D555" s="2">
        <v>-5.0928963694586412E-3</v>
      </c>
      <c r="F555" s="2">
        <f t="shared" si="33"/>
        <v>-1.1388036766887424E-2</v>
      </c>
      <c r="G555" s="2">
        <f t="shared" si="34"/>
        <v>4.7970830967852256E-2</v>
      </c>
      <c r="H555" s="2">
        <f t="shared" si="35"/>
        <v>1.0736481321552863E-2</v>
      </c>
      <c r="I555" s="2">
        <f t="shared" si="36"/>
        <v>-8.2777975234133577E-3</v>
      </c>
    </row>
    <row r="556" spans="1:9" x14ac:dyDescent="0.3">
      <c r="A556" s="2">
        <v>-8.5887327427459029E-3</v>
      </c>
      <c r="B556" s="2">
        <v>4.984214320941107E-2</v>
      </c>
      <c r="C556" s="2">
        <v>-5.9523809523810371E-3</v>
      </c>
      <c r="D556" s="2">
        <v>2.2552387482621303E-3</v>
      </c>
      <c r="F556" s="2">
        <f t="shared" si="33"/>
        <v>-9.4560005508226783E-3</v>
      </c>
      <c r="G556" s="2">
        <f t="shared" si="34"/>
        <v>4.7848478322245667E-2</v>
      </c>
      <c r="H556" s="2">
        <f t="shared" si="35"/>
        <v>-7.2640924019124666E-3</v>
      </c>
      <c r="I556" s="2">
        <f t="shared" si="36"/>
        <v>-9.296624056925858E-4</v>
      </c>
    </row>
    <row r="557" spans="1:9" x14ac:dyDescent="0.3">
      <c r="A557" s="2">
        <v>7.8042226891262721E-3</v>
      </c>
      <c r="B557" s="2">
        <v>4.9838908700322267E-2</v>
      </c>
      <c r="C557" s="2">
        <v>-1.1976047904191574E-2</v>
      </c>
      <c r="D557" s="2">
        <v>2.4997024806375147E-4</v>
      </c>
      <c r="F557" s="2">
        <f t="shared" si="33"/>
        <v>6.9369548810494976E-3</v>
      </c>
      <c r="G557" s="2">
        <f t="shared" si="34"/>
        <v>4.7845243813156864E-2</v>
      </c>
      <c r="H557" s="2">
        <f t="shared" si="35"/>
        <v>-1.3287759353723004E-2</v>
      </c>
      <c r="I557" s="2">
        <f t="shared" si="36"/>
        <v>-2.9349309058909648E-3</v>
      </c>
    </row>
    <row r="558" spans="1:9" x14ac:dyDescent="0.3">
      <c r="A558" s="2">
        <v>-8.7422257287011144E-3</v>
      </c>
      <c r="B558" s="2">
        <v>4.9928306529282332E-2</v>
      </c>
      <c r="C558" s="2">
        <v>0</v>
      </c>
      <c r="D558" s="2">
        <v>1.4283111273284344E-2</v>
      </c>
      <c r="F558" s="2">
        <f t="shared" si="33"/>
        <v>-9.6094935367778897E-3</v>
      </c>
      <c r="G558" s="2">
        <f t="shared" si="34"/>
        <v>4.7934641642116929E-2</v>
      </c>
      <c r="H558" s="2">
        <f t="shared" si="35"/>
        <v>-1.3117114495314294E-3</v>
      </c>
      <c r="I558" s="2">
        <f t="shared" si="36"/>
        <v>1.1098210119329628E-2</v>
      </c>
    </row>
    <row r="559" spans="1:9" x14ac:dyDescent="0.3">
      <c r="A559" s="2">
        <v>1.8277370747088635E-2</v>
      </c>
      <c r="B559" s="2">
        <v>4.9892880914888305E-2</v>
      </c>
      <c r="C559" s="2">
        <v>0</v>
      </c>
      <c r="D559" s="2">
        <v>1.2638662379421179E-2</v>
      </c>
      <c r="F559" s="2">
        <f t="shared" si="33"/>
        <v>1.7410102939011862E-2</v>
      </c>
      <c r="G559" s="2">
        <f t="shared" si="34"/>
        <v>4.7899216027722902E-2</v>
      </c>
      <c r="H559" s="2">
        <f t="shared" si="35"/>
        <v>-1.3117114495314294E-3</v>
      </c>
      <c r="I559" s="2">
        <f t="shared" si="36"/>
        <v>9.453761225466463E-3</v>
      </c>
    </row>
    <row r="560" spans="1:9" x14ac:dyDescent="0.3">
      <c r="A560" s="2">
        <v>7.3582672464962834E-3</v>
      </c>
      <c r="B560" s="2">
        <v>4.9934960833080425E-2</v>
      </c>
      <c r="C560" s="2">
        <v>-0.10303030303030299</v>
      </c>
      <c r="D560" s="2">
        <v>3.1984952647509568E-3</v>
      </c>
      <c r="F560" s="2">
        <f t="shared" si="33"/>
        <v>6.4909994384195089E-3</v>
      </c>
      <c r="G560" s="2">
        <f t="shared" si="34"/>
        <v>4.7941295945915022E-2</v>
      </c>
      <c r="H560" s="2">
        <f t="shared" si="35"/>
        <v>-0.10434201447983442</v>
      </c>
      <c r="I560" s="2">
        <f t="shared" si="36"/>
        <v>1.3594110796240691E-5</v>
      </c>
    </row>
    <row r="561" spans="1:9" x14ac:dyDescent="0.3">
      <c r="A561" s="2">
        <v>7.6637844111737763E-3</v>
      </c>
      <c r="B561" s="2">
        <v>4.9858580616347153E-2</v>
      </c>
      <c r="C561" s="2">
        <v>-0.18918918918918923</v>
      </c>
      <c r="D561" s="2">
        <v>-9.1835573511305866E-3</v>
      </c>
      <c r="F561" s="2">
        <f t="shared" si="33"/>
        <v>6.7965166030970019E-3</v>
      </c>
      <c r="G561" s="2">
        <f t="shared" si="34"/>
        <v>4.7864915729181751E-2</v>
      </c>
      <c r="H561" s="2">
        <f t="shared" si="35"/>
        <v>-0.19050090063872066</v>
      </c>
      <c r="I561" s="2">
        <f t="shared" si="36"/>
        <v>-1.2368458505085302E-2</v>
      </c>
    </row>
    <row r="562" spans="1:9" x14ac:dyDescent="0.3">
      <c r="A562" s="2">
        <v>1.4497927777013668E-2</v>
      </c>
      <c r="B562" s="2">
        <v>4.9848495449952832E-2</v>
      </c>
      <c r="C562" s="2">
        <v>-8.3333333333333037E-3</v>
      </c>
      <c r="D562" s="2">
        <v>1.9586235765870954E-3</v>
      </c>
      <c r="F562" s="2">
        <f t="shared" si="33"/>
        <v>1.3630659968936892E-2</v>
      </c>
      <c r="G562" s="2">
        <f t="shared" si="34"/>
        <v>4.7854830562787429E-2</v>
      </c>
      <c r="H562" s="2">
        <f t="shared" si="35"/>
        <v>-9.6450447828647333E-3</v>
      </c>
      <c r="I562" s="2">
        <f t="shared" si="36"/>
        <v>-1.2262775773676207E-3</v>
      </c>
    </row>
    <row r="563" spans="1:9" x14ac:dyDescent="0.3">
      <c r="A563" s="2">
        <v>-2.1178383222736831E-2</v>
      </c>
      <c r="B563" s="2">
        <v>4.9887672124953222E-2</v>
      </c>
      <c r="C563" s="2">
        <v>0.19327731092436964</v>
      </c>
      <c r="D563" s="2">
        <v>7.2817481496481859E-2</v>
      </c>
      <c r="F563" s="2">
        <f t="shared" si="33"/>
        <v>-2.2045651030813605E-2</v>
      </c>
      <c r="G563" s="2">
        <f t="shared" si="34"/>
        <v>4.789400723778782E-2</v>
      </c>
      <c r="H563" s="2">
        <f t="shared" si="35"/>
        <v>0.19196559947483821</v>
      </c>
      <c r="I563" s="2">
        <f t="shared" si="36"/>
        <v>6.9632580342527145E-2</v>
      </c>
    </row>
    <row r="564" spans="1:9" x14ac:dyDescent="0.3">
      <c r="A564" s="2">
        <v>-5.6964886886305757E-3</v>
      </c>
      <c r="B564" s="2">
        <v>4.9961821237585968E-2</v>
      </c>
      <c r="C564" s="2">
        <v>-2.8169014084506942E-2</v>
      </c>
      <c r="D564" s="2">
        <v>-2.8145672049787945E-2</v>
      </c>
      <c r="F564" s="2">
        <f t="shared" si="33"/>
        <v>-6.5637564967073502E-3</v>
      </c>
      <c r="G564" s="2">
        <f t="shared" si="34"/>
        <v>4.7968156350420565E-2</v>
      </c>
      <c r="H564" s="2">
        <f t="shared" si="35"/>
        <v>-2.9480725534038372E-2</v>
      </c>
      <c r="I564" s="2">
        <f t="shared" si="36"/>
        <v>-3.1330573203742662E-2</v>
      </c>
    </row>
    <row r="565" spans="1:9" x14ac:dyDescent="0.3">
      <c r="A565" s="2">
        <v>5.2476376609111907E-3</v>
      </c>
      <c r="B565" s="2">
        <v>4.9912670839708871E-2</v>
      </c>
      <c r="C565" s="2">
        <v>-3.6231884057971016E-2</v>
      </c>
      <c r="D565" s="2">
        <v>-3.1404866806009644E-2</v>
      </c>
      <c r="F565" s="2">
        <f t="shared" si="33"/>
        <v>4.3803698528344162E-3</v>
      </c>
      <c r="G565" s="2">
        <f t="shared" si="34"/>
        <v>4.7919005952543468E-2</v>
      </c>
      <c r="H565" s="2">
        <f t="shared" si="35"/>
        <v>-3.7543595507502442E-2</v>
      </c>
      <c r="I565" s="2">
        <f t="shared" si="36"/>
        <v>-3.4589767959964358E-2</v>
      </c>
    </row>
    <row r="566" spans="1:9" x14ac:dyDescent="0.3">
      <c r="A566" s="2">
        <v>1.4008269369619514E-2</v>
      </c>
      <c r="B566" s="2">
        <v>4.9896049896049899E-2</v>
      </c>
      <c r="C566" s="2">
        <v>0</v>
      </c>
      <c r="D566" s="2">
        <v>-6.5329376991596346E-3</v>
      </c>
      <c r="F566" s="2">
        <f t="shared" si="33"/>
        <v>1.3141001561542739E-2</v>
      </c>
      <c r="G566" s="2">
        <f t="shared" si="34"/>
        <v>4.7902385008884496E-2</v>
      </c>
      <c r="H566" s="2">
        <f t="shared" si="35"/>
        <v>-1.3117114495314294E-3</v>
      </c>
      <c r="I566" s="2">
        <f t="shared" si="36"/>
        <v>-9.7178388531143512E-3</v>
      </c>
    </row>
    <row r="567" spans="1:9" x14ac:dyDescent="0.3">
      <c r="A567" s="2">
        <v>-3.2115974139778208E-3</v>
      </c>
      <c r="B567" s="2">
        <v>4.990097425742572E-2</v>
      </c>
      <c r="C567" s="2">
        <v>-2.255639097744366E-2</v>
      </c>
      <c r="D567" s="2">
        <v>4.0707611335008449E-3</v>
      </c>
      <c r="F567" s="2">
        <f t="shared" si="33"/>
        <v>-4.0788652220545953E-3</v>
      </c>
      <c r="G567" s="2">
        <f t="shared" si="34"/>
        <v>4.7907309370260318E-2</v>
      </c>
      <c r="H567" s="2">
        <f t="shared" si="35"/>
        <v>-2.3868102426975089E-2</v>
      </c>
      <c r="I567" s="2">
        <f t="shared" si="36"/>
        <v>8.858599795461288E-4</v>
      </c>
    </row>
    <row r="568" spans="1:9" x14ac:dyDescent="0.3">
      <c r="A568" s="2">
        <v>1.6654769743834397E-2</v>
      </c>
      <c r="B568" s="2">
        <v>4.991828567712743E-2</v>
      </c>
      <c r="C568" s="2">
        <v>-3.0769230769230795E-2</v>
      </c>
      <c r="D568" s="2">
        <v>-4.0889756987648931E-3</v>
      </c>
      <c r="F568" s="2">
        <f t="shared" si="33"/>
        <v>1.5787501935757623E-2</v>
      </c>
      <c r="G568" s="2">
        <f t="shared" si="34"/>
        <v>4.7924620789962027E-2</v>
      </c>
      <c r="H568" s="2">
        <f t="shared" si="35"/>
        <v>-3.2080942218762225E-2</v>
      </c>
      <c r="I568" s="2">
        <f t="shared" si="36"/>
        <v>-7.2738768527196088E-3</v>
      </c>
    </row>
    <row r="569" spans="1:9" x14ac:dyDescent="0.3">
      <c r="A569" s="2">
        <v>1.2979742420174153E-2</v>
      </c>
      <c r="B569" s="2">
        <v>-4.9940134131736542E-2</v>
      </c>
      <c r="C569" s="2">
        <v>-5.5555555555555504E-2</v>
      </c>
      <c r="D569" s="2">
        <v>-4.8017070950724678E-3</v>
      </c>
      <c r="F569" s="2">
        <f t="shared" si="33"/>
        <v>1.2112474612097378E-2</v>
      </c>
      <c r="G569" s="2">
        <f t="shared" si="34"/>
        <v>-5.1933799018901945E-2</v>
      </c>
      <c r="H569" s="2">
        <f t="shared" si="35"/>
        <v>-5.686726700508693E-2</v>
      </c>
      <c r="I569" s="2">
        <f t="shared" si="36"/>
        <v>-7.9866082490271835E-3</v>
      </c>
    </row>
    <row r="570" spans="1:9" x14ac:dyDescent="0.3">
      <c r="A570" s="2">
        <v>-4.2557858129253605E-3</v>
      </c>
      <c r="B570" s="2">
        <v>-4.9918034285915014E-2</v>
      </c>
      <c r="C570" s="2">
        <v>-3.3613445378151287E-2</v>
      </c>
      <c r="D570" s="2">
        <v>8.0764299493818418E-3</v>
      </c>
      <c r="F570" s="2">
        <f t="shared" si="33"/>
        <v>-5.1230536210021349E-3</v>
      </c>
      <c r="G570" s="2">
        <f t="shared" si="34"/>
        <v>-5.1911699173080417E-2</v>
      </c>
      <c r="H570" s="2">
        <f t="shared" si="35"/>
        <v>-3.4925156827682713E-2</v>
      </c>
      <c r="I570" s="2">
        <f t="shared" si="36"/>
        <v>4.8915287954271261E-3</v>
      </c>
    </row>
    <row r="571" spans="1:9" x14ac:dyDescent="0.3">
      <c r="A571" s="2">
        <v>3.8812647609922138E-3</v>
      </c>
      <c r="B571" s="2">
        <v>1.2206463916044113E-2</v>
      </c>
      <c r="C571" s="2">
        <v>0.12173913043478264</v>
      </c>
      <c r="D571" s="2">
        <v>1.2728445830691262E-2</v>
      </c>
      <c r="F571" s="2">
        <f t="shared" si="33"/>
        <v>3.013996952915439E-3</v>
      </c>
      <c r="G571" s="2">
        <f t="shared" si="34"/>
        <v>1.021279902887871E-2</v>
      </c>
      <c r="H571" s="2">
        <f t="shared" si="35"/>
        <v>0.12042741898525121</v>
      </c>
      <c r="I571" s="2">
        <f t="shared" si="36"/>
        <v>9.5435446767365463E-3</v>
      </c>
    </row>
    <row r="572" spans="1:9" x14ac:dyDescent="0.3">
      <c r="A572" s="2">
        <v>-1.1230506514008453E-2</v>
      </c>
      <c r="B572" s="2">
        <v>-4.9941060167013503E-2</v>
      </c>
      <c r="C572" s="2">
        <v>-7.7519379844961239E-2</v>
      </c>
      <c r="D572" s="2">
        <v>-2.0479497479533613E-2</v>
      </c>
      <c r="F572" s="2">
        <f t="shared" si="33"/>
        <v>-1.2097774322085229E-2</v>
      </c>
      <c r="G572" s="2">
        <f t="shared" si="34"/>
        <v>-5.1934725054178905E-2</v>
      </c>
      <c r="H572" s="2">
        <f t="shared" si="35"/>
        <v>-7.8831091294492672E-2</v>
      </c>
      <c r="I572" s="2">
        <f t="shared" si="36"/>
        <v>-2.3664398633488331E-2</v>
      </c>
    </row>
    <row r="573" spans="1:9" x14ac:dyDescent="0.3">
      <c r="A573" s="2">
        <v>6.5635236897894893E-3</v>
      </c>
      <c r="B573" s="2">
        <v>1.6280336914133591E-2</v>
      </c>
      <c r="C573" s="2">
        <v>8.4033613445377853E-3</v>
      </c>
      <c r="D573" s="2">
        <v>-2.3355013638986594E-2</v>
      </c>
      <c r="F573" s="2">
        <f t="shared" si="33"/>
        <v>5.6962558817127149E-3</v>
      </c>
      <c r="G573" s="2">
        <f t="shared" si="34"/>
        <v>1.4286672026968188E-2</v>
      </c>
      <c r="H573" s="2">
        <f t="shared" si="35"/>
        <v>7.0916498950063557E-3</v>
      </c>
      <c r="I573" s="2">
        <f t="shared" si="36"/>
        <v>-2.6539914792941311E-2</v>
      </c>
    </row>
    <row r="574" spans="1:9" x14ac:dyDescent="0.3">
      <c r="A574" s="2">
        <v>9.8734848112628591E-3</v>
      </c>
      <c r="B574" s="2">
        <v>-1.9141971842801107E-2</v>
      </c>
      <c r="C574" s="2">
        <v>4.1666666666666664E-2</v>
      </c>
      <c r="D574" s="2">
        <v>2.9426587554738842E-2</v>
      </c>
      <c r="F574" s="2">
        <f t="shared" si="33"/>
        <v>9.0062170031860837E-3</v>
      </c>
      <c r="G574" s="2">
        <f t="shared" si="34"/>
        <v>-2.113563672996651E-2</v>
      </c>
      <c r="H574" s="2">
        <f t="shared" si="35"/>
        <v>4.0354955217135238E-2</v>
      </c>
      <c r="I574" s="2">
        <f t="shared" si="36"/>
        <v>2.6241686400784125E-2</v>
      </c>
    </row>
    <row r="575" spans="1:9" x14ac:dyDescent="0.3">
      <c r="A575" s="2">
        <v>8.6549877150018835E-3</v>
      </c>
      <c r="B575" s="2">
        <v>4.5674574394463461E-3</v>
      </c>
      <c r="C575" s="2">
        <v>7.9999999999999724E-3</v>
      </c>
      <c r="D575" s="2">
        <v>2.6116172629554454E-2</v>
      </c>
      <c r="F575" s="2">
        <f t="shared" si="33"/>
        <v>7.787719906925109E-3</v>
      </c>
      <c r="G575" s="2">
        <f t="shared" si="34"/>
        <v>2.5737925522809437E-3</v>
      </c>
      <c r="H575" s="2">
        <f t="shared" si="35"/>
        <v>6.6882885504685428E-3</v>
      </c>
      <c r="I575" s="2">
        <f t="shared" si="36"/>
        <v>2.2931271475599736E-2</v>
      </c>
    </row>
    <row r="576" spans="1:9" x14ac:dyDescent="0.3">
      <c r="A576" s="2">
        <v>1.2644201008366407E-2</v>
      </c>
      <c r="B576" s="2">
        <v>-9.7822762708560003E-3</v>
      </c>
      <c r="C576" s="2">
        <v>-6.3492063492063405E-2</v>
      </c>
      <c r="D576" s="2">
        <v>2.3726946136650665E-4</v>
      </c>
      <c r="F576" s="2">
        <f t="shared" si="33"/>
        <v>1.1776933200289632E-2</v>
      </c>
      <c r="G576" s="2">
        <f t="shared" si="34"/>
        <v>-1.1775941158021403E-2</v>
      </c>
      <c r="H576" s="2">
        <f t="shared" si="35"/>
        <v>-6.4803774941594838E-2</v>
      </c>
      <c r="I576" s="2">
        <f t="shared" si="36"/>
        <v>-2.9476316925882095E-3</v>
      </c>
    </row>
    <row r="577" spans="1:9" x14ac:dyDescent="0.3">
      <c r="A577" s="2">
        <v>-1.367509599757055E-3</v>
      </c>
      <c r="B577" s="2">
        <v>3.2697926266348799E-2</v>
      </c>
      <c r="C577" s="2">
        <v>1.6949152542372819E-2</v>
      </c>
      <c r="D577" s="2">
        <v>2.0566639319491448E-2</v>
      </c>
      <c r="F577" s="2">
        <f t="shared" si="33"/>
        <v>-2.2347774078338295E-3</v>
      </c>
      <c r="G577" s="2">
        <f t="shared" si="34"/>
        <v>3.0704261379183397E-2</v>
      </c>
      <c r="H577" s="2">
        <f t="shared" si="35"/>
        <v>1.5637441092841389E-2</v>
      </c>
      <c r="I577" s="2">
        <f t="shared" si="36"/>
        <v>1.7381738165536731E-2</v>
      </c>
    </row>
    <row r="578" spans="1:9" x14ac:dyDescent="0.3">
      <c r="A578" s="2">
        <v>1.923764506456143E-2</v>
      </c>
      <c r="B578" s="2">
        <v>9.0272324059191937E-3</v>
      </c>
      <c r="C578" s="2">
        <v>-8.3333333333333037E-3</v>
      </c>
      <c r="D578" s="2">
        <v>6.9718380413279161E-3</v>
      </c>
      <c r="F578" s="2">
        <f t="shared" si="33"/>
        <v>1.8370377256484657E-2</v>
      </c>
      <c r="G578" s="2">
        <f t="shared" si="34"/>
        <v>7.0335675187537909E-3</v>
      </c>
      <c r="H578" s="2">
        <f t="shared" si="35"/>
        <v>-9.6450447828647333E-3</v>
      </c>
      <c r="I578" s="2">
        <f t="shared" si="36"/>
        <v>3.7869368873732E-3</v>
      </c>
    </row>
    <row r="579" spans="1:9" x14ac:dyDescent="0.3">
      <c r="A579" s="2">
        <v>-5.3296842708145204E-3</v>
      </c>
      <c r="B579" s="2">
        <v>-1.9361729917637176E-2</v>
      </c>
      <c r="C579" s="2">
        <v>2.5210084033613356E-2</v>
      </c>
      <c r="D579" s="2">
        <v>4.6849694583306963E-2</v>
      </c>
      <c r="F579" s="2">
        <f t="shared" si="33"/>
        <v>-6.1969520788912949E-3</v>
      </c>
      <c r="G579" s="2">
        <f t="shared" si="34"/>
        <v>-2.1355394804802579E-2</v>
      </c>
      <c r="H579" s="2">
        <f t="shared" si="35"/>
        <v>2.3898372584081926E-2</v>
      </c>
      <c r="I579" s="2">
        <f t="shared" si="36"/>
        <v>4.3664793429352249E-2</v>
      </c>
    </row>
    <row r="580" spans="1:9" x14ac:dyDescent="0.3">
      <c r="A580" s="2">
        <v>3.9633420129365675E-3</v>
      </c>
      <c r="B580" s="2">
        <v>8.9868951311471764E-3</v>
      </c>
      <c r="C580" s="2">
        <v>0</v>
      </c>
      <c r="D580" s="2">
        <v>-1.4109329997614614E-2</v>
      </c>
      <c r="F580" s="2">
        <f t="shared" ref="F580:F643" si="37">A580-A$1236</f>
        <v>3.0960742048597931E-3</v>
      </c>
      <c r="G580" s="2">
        <f t="shared" si="34"/>
        <v>6.9932302439817736E-3</v>
      </c>
      <c r="H580" s="2">
        <f t="shared" si="35"/>
        <v>-1.3117114495314294E-3</v>
      </c>
      <c r="I580" s="2">
        <f t="shared" si="36"/>
        <v>-1.729423115156933E-2</v>
      </c>
    </row>
    <row r="581" spans="1:9" x14ac:dyDescent="0.3">
      <c r="A581" s="2">
        <v>1.204184114260016E-2</v>
      </c>
      <c r="B581" s="2">
        <v>-8.0971659919028341E-3</v>
      </c>
      <c r="C581" s="2">
        <v>0.17213114754098374</v>
      </c>
      <c r="D581" s="2">
        <v>3.418117015415121E-3</v>
      </c>
      <c r="F581" s="2">
        <f t="shared" si="37"/>
        <v>1.1174573334523385E-2</v>
      </c>
      <c r="G581" s="2">
        <f t="shared" si="34"/>
        <v>-1.0090830879068237E-2</v>
      </c>
      <c r="H581" s="2">
        <f t="shared" si="35"/>
        <v>0.17081943609145231</v>
      </c>
      <c r="I581" s="2">
        <f t="shared" si="36"/>
        <v>2.3321586146040491E-4</v>
      </c>
    </row>
    <row r="582" spans="1:9" x14ac:dyDescent="0.3">
      <c r="A582" s="2">
        <v>4.1012909244589453E-2</v>
      </c>
      <c r="B582" s="2">
        <v>6.9387428571428163E-3</v>
      </c>
      <c r="C582" s="2">
        <v>1.3986013986013936E-2</v>
      </c>
      <c r="D582" s="2">
        <v>-3.1836644979047436E-3</v>
      </c>
      <c r="F582" s="2">
        <f t="shared" si="37"/>
        <v>4.0145641436512676E-2</v>
      </c>
      <c r="G582" s="2">
        <f t="shared" si="34"/>
        <v>4.9450779699774135E-3</v>
      </c>
      <c r="H582" s="2">
        <f t="shared" si="35"/>
        <v>1.2674302536482506E-2</v>
      </c>
      <c r="I582" s="2">
        <f t="shared" si="36"/>
        <v>-6.3685656518594601E-3</v>
      </c>
    </row>
    <row r="583" spans="1:9" x14ac:dyDescent="0.3">
      <c r="A583" s="2">
        <v>1.5532845103494411E-2</v>
      </c>
      <c r="B583" s="2">
        <v>4.9993245777378598E-2</v>
      </c>
      <c r="C583" s="2">
        <v>0</v>
      </c>
      <c r="D583" s="2">
        <v>1.0507499923257991E-2</v>
      </c>
      <c r="F583" s="2">
        <f t="shared" si="37"/>
        <v>1.4665577295417636E-2</v>
      </c>
      <c r="G583" s="2">
        <f t="shared" si="34"/>
        <v>4.7999580890213195E-2</v>
      </c>
      <c r="H583" s="2">
        <f t="shared" si="35"/>
        <v>-1.3117114495314294E-3</v>
      </c>
      <c r="I583" s="2">
        <f t="shared" si="36"/>
        <v>7.3225987693032752E-3</v>
      </c>
    </row>
    <row r="584" spans="1:9" x14ac:dyDescent="0.3">
      <c r="A584" s="2">
        <v>6.3076928474045096E-3</v>
      </c>
      <c r="B584" s="2">
        <v>4.9929287348221538E-2</v>
      </c>
      <c r="C584" s="2">
        <v>0.13793103448275862</v>
      </c>
      <c r="D584" s="2">
        <v>-1.5107468912963674E-2</v>
      </c>
      <c r="F584" s="2">
        <f t="shared" si="37"/>
        <v>5.4404250393277351E-3</v>
      </c>
      <c r="G584" s="2">
        <f t="shared" si="34"/>
        <v>4.7935622461056135E-2</v>
      </c>
      <c r="H584" s="2">
        <f t="shared" si="35"/>
        <v>0.13661932303322719</v>
      </c>
      <c r="I584" s="2">
        <f t="shared" si="36"/>
        <v>-1.829237006691839E-2</v>
      </c>
    </row>
    <row r="585" spans="1:9" x14ac:dyDescent="0.3">
      <c r="A585" s="2">
        <v>-3.9125238391358045E-3</v>
      </c>
      <c r="B585" s="2">
        <v>4.9883503864193948E-2</v>
      </c>
      <c r="C585" s="2">
        <v>-2.4242424242424156E-2</v>
      </c>
      <c r="D585" s="2">
        <v>-1.37984452914842E-3</v>
      </c>
      <c r="F585" s="2">
        <f t="shared" si="37"/>
        <v>-4.7797916472125789E-3</v>
      </c>
      <c r="G585" s="2">
        <f t="shared" si="34"/>
        <v>4.7889838977028545E-2</v>
      </c>
      <c r="H585" s="2">
        <f t="shared" si="35"/>
        <v>-2.5554135691955585E-2</v>
      </c>
      <c r="I585" s="2">
        <f t="shared" si="36"/>
        <v>-4.5647456831031359E-3</v>
      </c>
    </row>
    <row r="586" spans="1:9" x14ac:dyDescent="0.3">
      <c r="A586" s="2">
        <v>-2.3648840755582374E-3</v>
      </c>
      <c r="B586" s="2">
        <v>4.9965035254682356E-2</v>
      </c>
      <c r="C586" s="2">
        <v>4.3478260869565168E-2</v>
      </c>
      <c r="D586" s="2">
        <v>-7.0375394614061657E-3</v>
      </c>
      <c r="F586" s="2">
        <f t="shared" si="37"/>
        <v>-3.2321518836350123E-3</v>
      </c>
      <c r="G586" s="2">
        <f t="shared" si="34"/>
        <v>4.7971370367516954E-2</v>
      </c>
      <c r="H586" s="2">
        <f t="shared" si="35"/>
        <v>4.2166549420033742E-2</v>
      </c>
      <c r="I586" s="2">
        <f t="shared" si="36"/>
        <v>-1.0222440615360881E-2</v>
      </c>
    </row>
    <row r="587" spans="1:9" x14ac:dyDescent="0.3">
      <c r="A587" s="2">
        <v>-2.2283222183032633E-2</v>
      </c>
      <c r="B587" s="2">
        <v>-3.3355569490178268E-2</v>
      </c>
      <c r="C587" s="2">
        <v>-5.3571428571428589E-2</v>
      </c>
      <c r="D587" s="2">
        <v>-8.1229303455234922E-3</v>
      </c>
      <c r="F587" s="2">
        <f t="shared" si="37"/>
        <v>-2.3150489991109406E-2</v>
      </c>
      <c r="G587" s="2">
        <f t="shared" si="34"/>
        <v>-3.534923437734367E-2</v>
      </c>
      <c r="H587" s="2">
        <f t="shared" si="35"/>
        <v>-5.4883140020960015E-2</v>
      </c>
      <c r="I587" s="2">
        <f t="shared" si="36"/>
        <v>-1.1307831499478208E-2</v>
      </c>
    </row>
    <row r="588" spans="1:9" x14ac:dyDescent="0.3">
      <c r="A588" s="2">
        <v>-1.3072017188795672E-3</v>
      </c>
      <c r="B588" s="2">
        <v>-3.1631009018697705E-2</v>
      </c>
      <c r="C588" s="2">
        <v>9.4339622641509316E-2</v>
      </c>
      <c r="D588" s="2">
        <v>-1.2561641873364799E-2</v>
      </c>
      <c r="F588" s="2">
        <f t="shared" si="37"/>
        <v>-2.1744695269563419E-3</v>
      </c>
      <c r="G588" s="2">
        <f t="shared" si="34"/>
        <v>-3.3624673905863108E-2</v>
      </c>
      <c r="H588" s="2">
        <f t="shared" si="35"/>
        <v>9.3027911191977883E-2</v>
      </c>
      <c r="I588" s="2">
        <f t="shared" si="36"/>
        <v>-1.5746543027319516E-2</v>
      </c>
    </row>
    <row r="589" spans="1:9" x14ac:dyDescent="0.3">
      <c r="A589" s="2">
        <v>4.1589268454309877E-3</v>
      </c>
      <c r="B589" s="2">
        <v>3.3139284006006818E-2</v>
      </c>
      <c r="C589" s="2">
        <v>2.8735632183908049E-2</v>
      </c>
      <c r="D589" s="2">
        <v>2.3791494296279657E-3</v>
      </c>
      <c r="F589" s="2">
        <f t="shared" si="37"/>
        <v>3.2916590373542132E-3</v>
      </c>
      <c r="G589" s="2">
        <f t="shared" si="34"/>
        <v>3.1145619118841415E-2</v>
      </c>
      <c r="H589" s="2">
        <f t="shared" si="35"/>
        <v>2.7423920734376619E-2</v>
      </c>
      <c r="I589" s="2">
        <f t="shared" si="36"/>
        <v>-8.0575172432675044E-4</v>
      </c>
    </row>
    <row r="590" spans="1:9" x14ac:dyDescent="0.3">
      <c r="A590" s="2">
        <v>2.0981276559857945E-2</v>
      </c>
      <c r="B590" s="2">
        <v>-1.6670499195270166E-2</v>
      </c>
      <c r="C590" s="2">
        <v>0.2569832402234638</v>
      </c>
      <c r="D590" s="2">
        <v>-8.9663857763589913E-3</v>
      </c>
      <c r="F590" s="2">
        <f t="shared" si="37"/>
        <v>2.0114008751781171E-2</v>
      </c>
      <c r="G590" s="2">
        <f t="shared" si="34"/>
        <v>-1.8664164082435569E-2</v>
      </c>
      <c r="H590" s="2">
        <f t="shared" si="35"/>
        <v>0.2556715287739324</v>
      </c>
      <c r="I590" s="2">
        <f t="shared" si="36"/>
        <v>-1.2151286930313707E-2</v>
      </c>
    </row>
    <row r="591" spans="1:9" x14ac:dyDescent="0.3">
      <c r="A591" s="2">
        <v>-1.5505365359722712E-2</v>
      </c>
      <c r="B591" s="2">
        <v>-9.1195932531686012E-3</v>
      </c>
      <c r="C591" s="2">
        <v>-8.8888888888888577E-3</v>
      </c>
      <c r="D591" s="2">
        <v>-1.5267376647848325E-2</v>
      </c>
      <c r="F591" s="2">
        <f t="shared" si="37"/>
        <v>-1.6372633167799487E-2</v>
      </c>
      <c r="G591" s="2">
        <f t="shared" si="34"/>
        <v>-1.1113258140334004E-2</v>
      </c>
      <c r="H591" s="2">
        <f t="shared" si="35"/>
        <v>-1.0200600338420287E-2</v>
      </c>
      <c r="I591" s="2">
        <f t="shared" si="36"/>
        <v>-1.845227780180304E-2</v>
      </c>
    </row>
    <row r="592" spans="1:9" x14ac:dyDescent="0.3">
      <c r="A592" s="2">
        <v>1.5897954295215648E-3</v>
      </c>
      <c r="B592" s="2">
        <v>-4.9911490265486705E-2</v>
      </c>
      <c r="C592" s="2">
        <v>-3.5874439461883442E-2</v>
      </c>
      <c r="D592" s="2">
        <v>-4.1479481582466733E-2</v>
      </c>
      <c r="F592" s="2">
        <f t="shared" si="37"/>
        <v>7.2252762144479009E-4</v>
      </c>
      <c r="G592" s="2">
        <f t="shared" si="34"/>
        <v>-5.1905155152652108E-2</v>
      </c>
      <c r="H592" s="2">
        <f t="shared" si="35"/>
        <v>-3.7186150911414868E-2</v>
      </c>
      <c r="I592" s="2">
        <f t="shared" si="36"/>
        <v>-4.4664382736421447E-2</v>
      </c>
    </row>
    <row r="593" spans="1:9" x14ac:dyDescent="0.3">
      <c r="A593" s="2">
        <v>4.3225936915926464E-3</v>
      </c>
      <c r="B593" s="2">
        <v>-6.3338747193163797E-3</v>
      </c>
      <c r="C593" s="2">
        <v>4.6511627906977403E-3</v>
      </c>
      <c r="D593" s="2">
        <v>1.5928383556971432E-2</v>
      </c>
      <c r="F593" s="2">
        <f t="shared" si="37"/>
        <v>3.455325883515872E-3</v>
      </c>
      <c r="G593" s="2">
        <f t="shared" si="34"/>
        <v>-8.3275396064817816E-3</v>
      </c>
      <c r="H593" s="2">
        <f t="shared" si="35"/>
        <v>3.3394513411663107E-3</v>
      </c>
      <c r="I593" s="2">
        <f t="shared" si="36"/>
        <v>1.2743482403016716E-2</v>
      </c>
    </row>
    <row r="594" spans="1:9" x14ac:dyDescent="0.3">
      <c r="A594" s="2">
        <v>1.0728965064235371E-2</v>
      </c>
      <c r="B594" s="2">
        <v>-8.373893514527414E-3</v>
      </c>
      <c r="C594" s="2">
        <v>-3.703703703703707E-2</v>
      </c>
      <c r="D594" s="2">
        <v>-2.5668266109762855E-3</v>
      </c>
      <c r="F594" s="2">
        <f t="shared" si="37"/>
        <v>9.8616972561585952E-3</v>
      </c>
      <c r="G594" s="2">
        <f t="shared" si="34"/>
        <v>-1.0367558401692817E-2</v>
      </c>
      <c r="H594" s="2">
        <f t="shared" si="35"/>
        <v>-3.8348748486568496E-2</v>
      </c>
      <c r="I594" s="2">
        <f t="shared" si="36"/>
        <v>-5.7517277649310021E-3</v>
      </c>
    </row>
    <row r="595" spans="1:9" x14ac:dyDescent="0.3">
      <c r="A595" s="2">
        <v>2.4439437674790655E-2</v>
      </c>
      <c r="B595" s="2">
        <v>4.9911740360622889E-2</v>
      </c>
      <c r="C595" s="2">
        <v>1.4423076923076957E-2</v>
      </c>
      <c r="D595" s="2">
        <v>2.545643105215047E-2</v>
      </c>
      <c r="F595" s="2">
        <f t="shared" si="37"/>
        <v>2.3572169866713882E-2</v>
      </c>
      <c r="G595" s="2">
        <f t="shared" ref="G595:G658" si="38">B595-B$1236</f>
        <v>4.7918075473457486E-2</v>
      </c>
      <c r="H595" s="2">
        <f t="shared" ref="H595:H658" si="39">C595-C$1236</f>
        <v>1.3111365473545527E-2</v>
      </c>
      <c r="I595" s="2">
        <f t="shared" ref="I595:I658" si="40">D595-D$1236</f>
        <v>2.2271529898195752E-2</v>
      </c>
    </row>
    <row r="596" spans="1:9" x14ac:dyDescent="0.3">
      <c r="A596" s="2">
        <v>-2.8917529780854226E-3</v>
      </c>
      <c r="B596" s="2">
        <v>4.9939947178871513E-2</v>
      </c>
      <c r="C596" s="2">
        <v>9.004739336492884E-2</v>
      </c>
      <c r="D596" s="2">
        <v>-8.5800494434458089E-3</v>
      </c>
      <c r="F596" s="2">
        <f t="shared" si="37"/>
        <v>-3.759020786162197E-3</v>
      </c>
      <c r="G596" s="2">
        <f t="shared" si="38"/>
        <v>4.794628229170611E-2</v>
      </c>
      <c r="H596" s="2">
        <f t="shared" si="39"/>
        <v>8.8735681915397407E-2</v>
      </c>
      <c r="I596" s="2">
        <f t="shared" si="40"/>
        <v>-1.1764950597400525E-2</v>
      </c>
    </row>
    <row r="597" spans="1:9" x14ac:dyDescent="0.3">
      <c r="A597" s="2">
        <v>1.6816454401965299E-2</v>
      </c>
      <c r="B597" s="2">
        <v>4.9965713696749535E-2</v>
      </c>
      <c r="C597" s="2">
        <v>-1.3043478260869596E-2</v>
      </c>
      <c r="D597" s="2">
        <v>4.7581659204516777E-2</v>
      </c>
      <c r="F597" s="2">
        <f t="shared" si="37"/>
        <v>1.5949186593888526E-2</v>
      </c>
      <c r="G597" s="2">
        <f t="shared" si="38"/>
        <v>4.7972048809584132E-2</v>
      </c>
      <c r="H597" s="2">
        <f t="shared" si="39"/>
        <v>-1.4355189710401025E-2</v>
      </c>
      <c r="I597" s="2">
        <f t="shared" si="40"/>
        <v>4.4396758050562063E-2</v>
      </c>
    </row>
    <row r="598" spans="1:9" x14ac:dyDescent="0.3">
      <c r="A598" s="2">
        <v>9.3485588421657623E-3</v>
      </c>
      <c r="B598" s="2">
        <v>4.9983692257219145E-2</v>
      </c>
      <c r="C598" s="2">
        <v>-3.5242290748898709E-2</v>
      </c>
      <c r="D598" s="2">
        <v>-2.8702063698195335E-2</v>
      </c>
      <c r="F598" s="2">
        <f t="shared" si="37"/>
        <v>8.481291034088987E-3</v>
      </c>
      <c r="G598" s="2">
        <f t="shared" si="38"/>
        <v>4.7990027370053742E-2</v>
      </c>
      <c r="H598" s="2">
        <f t="shared" si="39"/>
        <v>-3.6554002198430136E-2</v>
      </c>
      <c r="I598" s="2">
        <f t="shared" si="40"/>
        <v>-3.1886964852150049E-2</v>
      </c>
    </row>
    <row r="599" spans="1:9" x14ac:dyDescent="0.3">
      <c r="A599" s="2">
        <v>-7.9276359474662467E-3</v>
      </c>
      <c r="B599" s="2">
        <v>-2.6239356653316434E-2</v>
      </c>
      <c r="C599" s="2">
        <v>2.7397260273972671E-2</v>
      </c>
      <c r="D599" s="2">
        <v>-1.109367073659274E-3</v>
      </c>
      <c r="F599" s="2">
        <f t="shared" si="37"/>
        <v>-8.794903755543022E-3</v>
      </c>
      <c r="G599" s="2">
        <f t="shared" si="38"/>
        <v>-2.8233021540481837E-2</v>
      </c>
      <c r="H599" s="2">
        <f t="shared" si="39"/>
        <v>2.6085548824441241E-2</v>
      </c>
      <c r="I599" s="2">
        <f t="shared" si="40"/>
        <v>-4.2942682276139905E-3</v>
      </c>
    </row>
    <row r="600" spans="1:9" x14ac:dyDescent="0.3">
      <c r="A600" s="2">
        <v>-3.4021630603573091E-3</v>
      </c>
      <c r="B600" s="2">
        <v>4.9952031953510688E-2</v>
      </c>
      <c r="C600" s="2">
        <v>5.777777777777781E-2</v>
      </c>
      <c r="D600" s="2">
        <v>-1.1813031784166188E-2</v>
      </c>
      <c r="F600" s="2">
        <f t="shared" si="37"/>
        <v>-4.2694308684340836E-3</v>
      </c>
      <c r="G600" s="2">
        <f t="shared" si="38"/>
        <v>4.7958367066345285E-2</v>
      </c>
      <c r="H600" s="2">
        <f t="shared" si="39"/>
        <v>5.6466066328246384E-2</v>
      </c>
      <c r="I600" s="2">
        <f t="shared" si="40"/>
        <v>-1.4997932938120904E-2</v>
      </c>
    </row>
    <row r="601" spans="1:9" x14ac:dyDescent="0.3">
      <c r="A601" s="2">
        <v>1.7664031443419025E-3</v>
      </c>
      <c r="B601" s="2">
        <v>4.9908716371378184E-2</v>
      </c>
      <c r="C601" s="2">
        <v>-4.2016806722689072E-2</v>
      </c>
      <c r="D601" s="2">
        <v>-6.4029461109397518E-3</v>
      </c>
      <c r="F601" s="2">
        <f t="shared" si="37"/>
        <v>8.9913533626512785E-4</v>
      </c>
      <c r="G601" s="2">
        <f t="shared" si="38"/>
        <v>4.7915051484212781E-2</v>
      </c>
      <c r="H601" s="2">
        <f t="shared" si="39"/>
        <v>-4.3328518172220498E-2</v>
      </c>
      <c r="I601" s="2">
        <f t="shared" si="40"/>
        <v>-9.5878472648944675E-3</v>
      </c>
    </row>
    <row r="602" spans="1:9" x14ac:dyDescent="0.3">
      <c r="A602" s="2">
        <v>1.2858181614374159E-2</v>
      </c>
      <c r="B602" s="2">
        <v>4.9951644444444387E-2</v>
      </c>
      <c r="C602" s="2">
        <v>0</v>
      </c>
      <c r="D602" s="2">
        <v>4.6582659719387617E-2</v>
      </c>
      <c r="F602" s="2">
        <f t="shared" si="37"/>
        <v>1.1990913806297384E-2</v>
      </c>
      <c r="G602" s="2">
        <f t="shared" si="38"/>
        <v>4.7957979557278985E-2</v>
      </c>
      <c r="H602" s="2">
        <f t="shared" si="39"/>
        <v>-1.3117114495314294E-3</v>
      </c>
      <c r="I602" s="2">
        <f t="shared" si="40"/>
        <v>4.3397758565432903E-2</v>
      </c>
    </row>
    <row r="603" spans="1:9" x14ac:dyDescent="0.3">
      <c r="A603" s="2">
        <v>2.0753841361284393E-2</v>
      </c>
      <c r="B603" s="2">
        <v>-4.9967728350465514E-2</v>
      </c>
      <c r="C603" s="2">
        <v>1.3157894736842136E-2</v>
      </c>
      <c r="D603" s="2">
        <v>6.5499428680444564E-4</v>
      </c>
      <c r="F603" s="2">
        <f t="shared" si="37"/>
        <v>1.988657355320762E-2</v>
      </c>
      <c r="G603" s="2">
        <f t="shared" si="38"/>
        <v>-5.1961393237630916E-2</v>
      </c>
      <c r="H603" s="2">
        <f t="shared" si="39"/>
        <v>1.1846183287310706E-2</v>
      </c>
      <c r="I603" s="2">
        <f t="shared" si="40"/>
        <v>-2.5299068671502706E-3</v>
      </c>
    </row>
    <row r="604" spans="1:9" x14ac:dyDescent="0.3">
      <c r="A604" s="2">
        <v>-1.8913886350695831E-2</v>
      </c>
      <c r="B604" s="2">
        <v>-4.9980661372011015E-2</v>
      </c>
      <c r="C604" s="2">
        <v>-8.6580086580087812E-3</v>
      </c>
      <c r="D604" s="2">
        <v>-3.1486184430201639E-2</v>
      </c>
      <c r="F604" s="2">
        <f t="shared" si="37"/>
        <v>-1.9781154158772605E-2</v>
      </c>
      <c r="G604" s="2">
        <f t="shared" si="38"/>
        <v>-5.1974326259176418E-2</v>
      </c>
      <c r="H604" s="2">
        <f t="shared" si="39"/>
        <v>-9.9697201075402107E-3</v>
      </c>
      <c r="I604" s="2">
        <f t="shared" si="40"/>
        <v>-3.4671085584156353E-2</v>
      </c>
    </row>
    <row r="605" spans="1:9" x14ac:dyDescent="0.3">
      <c r="A605" s="2">
        <v>4.9026476659199385E-3</v>
      </c>
      <c r="B605" s="2">
        <v>1.4783850099313012E-2</v>
      </c>
      <c r="C605" s="2">
        <v>-8.7336244541484417E-3</v>
      </c>
      <c r="D605" s="2">
        <v>2.7846261167007211E-2</v>
      </c>
      <c r="F605" s="2">
        <f t="shared" si="37"/>
        <v>4.0353798578431641E-3</v>
      </c>
      <c r="G605" s="2">
        <f t="shared" si="38"/>
        <v>1.2790185212147609E-2</v>
      </c>
      <c r="H605" s="2">
        <f t="shared" si="39"/>
        <v>-1.0045335903679871E-2</v>
      </c>
      <c r="I605" s="2">
        <f t="shared" si="40"/>
        <v>2.4661360013052493E-2</v>
      </c>
    </row>
    <row r="606" spans="1:9" x14ac:dyDescent="0.3">
      <c r="A606" s="2">
        <v>3.8427211814962239E-2</v>
      </c>
      <c r="B606" s="2">
        <v>5.425524028038098E-3</v>
      </c>
      <c r="C606" s="2">
        <v>0</v>
      </c>
      <c r="D606" s="2">
        <v>1.785309121621087E-2</v>
      </c>
      <c r="F606" s="2">
        <f t="shared" si="37"/>
        <v>3.7559944006885462E-2</v>
      </c>
      <c r="G606" s="2">
        <f t="shared" si="38"/>
        <v>3.4318591408726957E-3</v>
      </c>
      <c r="H606" s="2">
        <f t="shared" si="39"/>
        <v>-1.3117114495314294E-3</v>
      </c>
      <c r="I606" s="2">
        <f t="shared" si="40"/>
        <v>1.4668190062256154E-2</v>
      </c>
    </row>
    <row r="607" spans="1:9" x14ac:dyDescent="0.3">
      <c r="A607" s="2">
        <v>-6.9631440562901905E-3</v>
      </c>
      <c r="B607" s="2">
        <v>-4.2170492149449491E-2</v>
      </c>
      <c r="C607" s="2">
        <v>-4.405286343612335E-2</v>
      </c>
      <c r="D607" s="2">
        <v>-5.2652689269227721E-3</v>
      </c>
      <c r="F607" s="2">
        <f t="shared" si="37"/>
        <v>-7.8304118643669658E-3</v>
      </c>
      <c r="G607" s="2">
        <f t="shared" si="38"/>
        <v>-4.4164157036614894E-2</v>
      </c>
      <c r="H607" s="2">
        <f t="shared" si="39"/>
        <v>-4.5364574885654776E-2</v>
      </c>
      <c r="I607" s="2">
        <f t="shared" si="40"/>
        <v>-8.4501700808774886E-3</v>
      </c>
    </row>
    <row r="608" spans="1:9" x14ac:dyDescent="0.3">
      <c r="A608" s="2">
        <v>5.7113742446400018E-3</v>
      </c>
      <c r="B608" s="2">
        <v>1.1789241523213338E-2</v>
      </c>
      <c r="C608" s="2">
        <v>-1.8433179723502238E-2</v>
      </c>
      <c r="D608" s="2">
        <v>9.5469952663149744E-3</v>
      </c>
      <c r="F608" s="2">
        <f t="shared" si="37"/>
        <v>4.8441064365632273E-3</v>
      </c>
      <c r="G608" s="2">
        <f t="shared" si="38"/>
        <v>9.7955766360479351E-3</v>
      </c>
      <c r="H608" s="2">
        <f t="shared" si="39"/>
        <v>-1.9744891173033668E-2</v>
      </c>
      <c r="I608" s="2">
        <f t="shared" si="40"/>
        <v>6.3620941123602587E-3</v>
      </c>
    </row>
    <row r="609" spans="1:9" x14ac:dyDescent="0.3">
      <c r="A609" s="2">
        <v>1.017687184504297E-2</v>
      </c>
      <c r="B609" s="2">
        <v>8.6616045617027067E-3</v>
      </c>
      <c r="C609" s="2">
        <v>4.6948356807510732E-3</v>
      </c>
      <c r="D609" s="2">
        <v>9.8105003655634907E-3</v>
      </c>
      <c r="F609" s="2">
        <f t="shared" si="37"/>
        <v>9.3096040369661948E-3</v>
      </c>
      <c r="G609" s="2">
        <f t="shared" si="38"/>
        <v>6.6679396745373039E-3</v>
      </c>
      <c r="H609" s="2">
        <f t="shared" si="39"/>
        <v>3.3831242312196436E-3</v>
      </c>
      <c r="I609" s="2">
        <f t="shared" si="40"/>
        <v>6.625599211608775E-3</v>
      </c>
    </row>
    <row r="610" spans="1:9" x14ac:dyDescent="0.3">
      <c r="A610" s="2">
        <v>2.0223003892153781E-3</v>
      </c>
      <c r="B610" s="2">
        <v>4.9989739726153219E-2</v>
      </c>
      <c r="C610" s="2">
        <v>4.6728971962617487E-3</v>
      </c>
      <c r="D610" s="2">
        <v>4.8831023616722057E-2</v>
      </c>
      <c r="F610" s="2">
        <f t="shared" si="37"/>
        <v>1.1550325811386034E-3</v>
      </c>
      <c r="G610" s="2">
        <f t="shared" si="38"/>
        <v>4.7996074838987816E-2</v>
      </c>
      <c r="H610" s="2">
        <f t="shared" si="39"/>
        <v>3.3611857467303191E-3</v>
      </c>
      <c r="I610" s="2">
        <f t="shared" si="40"/>
        <v>4.5646122462767343E-2</v>
      </c>
    </row>
    <row r="611" spans="1:9" x14ac:dyDescent="0.3">
      <c r="A611" s="2">
        <v>2.6663368558797009E-3</v>
      </c>
      <c r="B611" s="2">
        <v>8.7625354982970027E-3</v>
      </c>
      <c r="C611" s="2">
        <v>-1.3953488372093056E-2</v>
      </c>
      <c r="D611" s="2">
        <v>-1.8738372348584564E-2</v>
      </c>
      <c r="F611" s="2">
        <f t="shared" si="37"/>
        <v>1.7990690478029263E-3</v>
      </c>
      <c r="G611" s="2">
        <f t="shared" si="38"/>
        <v>6.7688706111315999E-3</v>
      </c>
      <c r="H611" s="2">
        <f t="shared" si="39"/>
        <v>-1.5265199821624486E-2</v>
      </c>
      <c r="I611" s="2">
        <f t="shared" si="40"/>
        <v>-2.1923273502539281E-2</v>
      </c>
    </row>
    <row r="612" spans="1:9" x14ac:dyDescent="0.3">
      <c r="A612" s="2">
        <v>8.9561829998332579E-3</v>
      </c>
      <c r="B612" s="2">
        <v>-4.8450876520433332E-2</v>
      </c>
      <c r="C612" s="2">
        <v>-5.6603773584905627E-2</v>
      </c>
      <c r="D612" s="2">
        <v>-2.8505181354203147E-2</v>
      </c>
      <c r="F612" s="2">
        <f t="shared" si="37"/>
        <v>8.0889151917564826E-3</v>
      </c>
      <c r="G612" s="2">
        <f t="shared" si="38"/>
        <v>-5.0444541407598735E-2</v>
      </c>
      <c r="H612" s="2">
        <f t="shared" si="39"/>
        <v>-5.7915485034437053E-2</v>
      </c>
      <c r="I612" s="2">
        <f t="shared" si="40"/>
        <v>-3.1690082508157864E-2</v>
      </c>
    </row>
    <row r="613" spans="1:9" x14ac:dyDescent="0.3">
      <c r="A613" s="2">
        <v>-1.1512322938017263E-2</v>
      </c>
      <c r="B613" s="2">
        <v>-4.9903652299738671E-2</v>
      </c>
      <c r="C613" s="2">
        <v>5.9999999999999963E-2</v>
      </c>
      <c r="D613" s="2">
        <v>1.2902632475997105E-2</v>
      </c>
      <c r="F613" s="2">
        <f t="shared" si="37"/>
        <v>-1.2379590746094038E-2</v>
      </c>
      <c r="G613" s="2">
        <f t="shared" si="38"/>
        <v>-5.1897317186904074E-2</v>
      </c>
      <c r="H613" s="2">
        <f t="shared" si="39"/>
        <v>5.8688288550468537E-2</v>
      </c>
      <c r="I613" s="2">
        <f t="shared" si="40"/>
        <v>9.7177313220423896E-3</v>
      </c>
    </row>
    <row r="614" spans="1:9" x14ac:dyDescent="0.3">
      <c r="A614" s="2">
        <v>-2.8847562259369321E-2</v>
      </c>
      <c r="B614" s="2">
        <v>-4.4624733067687827E-2</v>
      </c>
      <c r="C614" s="2">
        <v>-2.830188679245273E-2</v>
      </c>
      <c r="D614" s="2">
        <v>3.3655149312141592E-3</v>
      </c>
      <c r="F614" s="2">
        <f t="shared" si="37"/>
        <v>-2.9714830067446095E-2</v>
      </c>
      <c r="G614" s="2">
        <f t="shared" si="38"/>
        <v>-4.661839795485323E-2</v>
      </c>
      <c r="H614" s="2">
        <f t="shared" si="39"/>
        <v>-2.961359824198416E-2</v>
      </c>
      <c r="I614" s="2">
        <f t="shared" si="40"/>
        <v>1.8061377725944305E-4</v>
      </c>
    </row>
    <row r="615" spans="1:9" x14ac:dyDescent="0.3">
      <c r="A615" s="2">
        <v>1.8684736887223468E-3</v>
      </c>
      <c r="B615" s="2">
        <v>-1.2515377918908195E-2</v>
      </c>
      <c r="C615" s="2">
        <v>-4.8543689320389039E-3</v>
      </c>
      <c r="D615" s="2">
        <v>-3.2632235542738745E-2</v>
      </c>
      <c r="F615" s="2">
        <f t="shared" si="37"/>
        <v>1.0012058806455721E-3</v>
      </c>
      <c r="G615" s="2">
        <f t="shared" si="38"/>
        <v>-1.4509042806073598E-2</v>
      </c>
      <c r="H615" s="2">
        <f t="shared" si="39"/>
        <v>-6.1660803815703335E-3</v>
      </c>
      <c r="I615" s="2">
        <f t="shared" si="40"/>
        <v>-3.5817136696693459E-2</v>
      </c>
    </row>
    <row r="616" spans="1:9" x14ac:dyDescent="0.3">
      <c r="A616" s="2">
        <v>-9.7435527732427935E-3</v>
      </c>
      <c r="B616" s="2">
        <v>-4.9903853571521786E-2</v>
      </c>
      <c r="C616" s="2">
        <v>1.4634146341463448E-2</v>
      </c>
      <c r="D616" s="2">
        <v>-6.999443080333536E-3</v>
      </c>
      <c r="F616" s="2">
        <f t="shared" si="37"/>
        <v>-1.0610820581319569E-2</v>
      </c>
      <c r="G616" s="2">
        <f t="shared" si="38"/>
        <v>-5.1897518458687189E-2</v>
      </c>
      <c r="H616" s="2">
        <f t="shared" si="39"/>
        <v>1.3322434891932019E-2</v>
      </c>
      <c r="I616" s="2">
        <f t="shared" si="40"/>
        <v>-1.0184344234288252E-2</v>
      </c>
    </row>
    <row r="617" spans="1:9" x14ac:dyDescent="0.3">
      <c r="A617" s="2">
        <v>2.2772641710868128E-2</v>
      </c>
      <c r="B617" s="2">
        <v>4.9904746543251485E-2</v>
      </c>
      <c r="C617" s="2">
        <v>0</v>
      </c>
      <c r="D617" s="2">
        <v>7.6034774070008601E-3</v>
      </c>
      <c r="F617" s="2">
        <f t="shared" si="37"/>
        <v>2.1905373902791354E-2</v>
      </c>
      <c r="G617" s="2">
        <f t="shared" si="38"/>
        <v>4.7911081656086082E-2</v>
      </c>
      <c r="H617" s="2">
        <f t="shared" si="39"/>
        <v>-1.3117114495314294E-3</v>
      </c>
      <c r="I617" s="2">
        <f t="shared" si="40"/>
        <v>4.4185762530461435E-3</v>
      </c>
    </row>
    <row r="618" spans="1:9" x14ac:dyDescent="0.3">
      <c r="A618" s="2">
        <v>-1.2645252195777638E-2</v>
      </c>
      <c r="B618" s="2">
        <v>1.0777084515031198E-2</v>
      </c>
      <c r="C618" s="2">
        <v>-1.4423076923076957E-2</v>
      </c>
      <c r="D618" s="2">
        <v>1.4703535930673875E-2</v>
      </c>
      <c r="F618" s="2">
        <f t="shared" si="37"/>
        <v>-1.3512520003854413E-2</v>
      </c>
      <c r="G618" s="2">
        <f t="shared" si="38"/>
        <v>8.7834196278657947E-3</v>
      </c>
      <c r="H618" s="2">
        <f t="shared" si="39"/>
        <v>-1.5734788372608385E-2</v>
      </c>
      <c r="I618" s="2">
        <f t="shared" si="40"/>
        <v>1.1518634776719159E-2</v>
      </c>
    </row>
    <row r="619" spans="1:9" x14ac:dyDescent="0.3">
      <c r="A619" s="2">
        <v>-1.0961572948467236E-2</v>
      </c>
      <c r="B619" s="2">
        <v>-2.8619528619528621E-2</v>
      </c>
      <c r="C619" s="2">
        <v>-5.3658536585365922E-2</v>
      </c>
      <c r="D619" s="2">
        <v>-0.10724200868702648</v>
      </c>
      <c r="F619" s="2">
        <f t="shared" si="37"/>
        <v>-1.1828840756544012E-2</v>
      </c>
      <c r="G619" s="2">
        <f t="shared" si="38"/>
        <v>-3.0613193506694024E-2</v>
      </c>
      <c r="H619" s="2">
        <f t="shared" si="39"/>
        <v>-5.4970248034897348E-2</v>
      </c>
      <c r="I619" s="2">
        <f t="shared" si="40"/>
        <v>-0.11042690984098119</v>
      </c>
    </row>
    <row r="620" spans="1:9" x14ac:dyDescent="0.3">
      <c r="A620" s="2">
        <v>-2.3993570733425555E-2</v>
      </c>
      <c r="B620" s="2">
        <v>-4.8527001733102426E-3</v>
      </c>
      <c r="C620" s="2">
        <v>-1.5463917525773051E-2</v>
      </c>
      <c r="D620" s="2">
        <v>1.7911410457150664E-2</v>
      </c>
      <c r="F620" s="2">
        <f t="shared" si="37"/>
        <v>-2.4860838541502329E-2</v>
      </c>
      <c r="G620" s="2">
        <f t="shared" si="38"/>
        <v>-6.8463650604756454E-3</v>
      </c>
      <c r="H620" s="2">
        <f t="shared" si="39"/>
        <v>-1.677562897530448E-2</v>
      </c>
      <c r="I620" s="2">
        <f t="shared" si="40"/>
        <v>1.4726509303195948E-2</v>
      </c>
    </row>
    <row r="621" spans="1:9" x14ac:dyDescent="0.3">
      <c r="A621" s="2">
        <v>6.1120934145185565E-4</v>
      </c>
      <c r="B621" s="2">
        <v>6.8501382586807031E-3</v>
      </c>
      <c r="C621" s="2">
        <v>5.7591623036649102E-2</v>
      </c>
      <c r="D621" s="2">
        <v>1.5243034216305129E-2</v>
      </c>
      <c r="F621" s="2">
        <f t="shared" si="37"/>
        <v>-2.5605846662491902E-4</v>
      </c>
      <c r="G621" s="2">
        <f t="shared" si="38"/>
        <v>4.8564733715153012E-3</v>
      </c>
      <c r="H621" s="2">
        <f t="shared" si="39"/>
        <v>5.6279911587117676E-2</v>
      </c>
      <c r="I621" s="2">
        <f t="shared" si="40"/>
        <v>1.2058133062350413E-2</v>
      </c>
    </row>
    <row r="622" spans="1:9" x14ac:dyDescent="0.3">
      <c r="A622" s="2">
        <v>-1.4579583373165108E-2</v>
      </c>
      <c r="B622" s="2">
        <v>3.2518463572161496E-2</v>
      </c>
      <c r="C622" s="2">
        <v>-4.9504950495048447E-3</v>
      </c>
      <c r="D622" s="2">
        <v>1.9027205598612981E-2</v>
      </c>
      <c r="F622" s="2">
        <f t="shared" si="37"/>
        <v>-1.5446851181241884E-2</v>
      </c>
      <c r="G622" s="2">
        <f t="shared" si="38"/>
        <v>3.0524798684996093E-2</v>
      </c>
      <c r="H622" s="2">
        <f t="shared" si="39"/>
        <v>-6.2622064990362743E-3</v>
      </c>
      <c r="I622" s="2">
        <f t="shared" si="40"/>
        <v>1.5842304444658263E-2</v>
      </c>
    </row>
    <row r="623" spans="1:9" x14ac:dyDescent="0.3">
      <c r="A623" s="2">
        <v>-6.8778189310742385E-3</v>
      </c>
      <c r="B623" s="2">
        <v>-3.9200396536956138E-2</v>
      </c>
      <c r="C623" s="2">
        <v>-1.4925373134328393E-2</v>
      </c>
      <c r="D623" s="2">
        <v>8.894619638441157E-3</v>
      </c>
      <c r="F623" s="2">
        <f t="shared" si="37"/>
        <v>-7.745086739151013E-3</v>
      </c>
      <c r="G623" s="2">
        <f t="shared" si="38"/>
        <v>-4.1194061424121541E-2</v>
      </c>
      <c r="H623" s="2">
        <f t="shared" si="39"/>
        <v>-1.623708458385982E-2</v>
      </c>
      <c r="I623" s="2">
        <f t="shared" si="40"/>
        <v>5.7097184844864413E-3</v>
      </c>
    </row>
    <row r="624" spans="1:9" x14ac:dyDescent="0.3">
      <c r="A624" s="2">
        <v>6.1403372858612549E-3</v>
      </c>
      <c r="B624" s="2">
        <v>1.9528057926696131E-2</v>
      </c>
      <c r="C624" s="2">
        <v>1.0101010101010065E-2</v>
      </c>
      <c r="D624" s="2">
        <v>2.389064026830924E-3</v>
      </c>
      <c r="F624" s="2">
        <f t="shared" si="37"/>
        <v>5.2730694777844804E-3</v>
      </c>
      <c r="G624" s="2">
        <f t="shared" si="38"/>
        <v>1.7534393039530728E-2</v>
      </c>
      <c r="H624" s="2">
        <f t="shared" si="39"/>
        <v>8.7892986514786359E-3</v>
      </c>
      <c r="I624" s="2">
        <f t="shared" si="40"/>
        <v>-7.9583712712379216E-4</v>
      </c>
    </row>
    <row r="625" spans="1:9" x14ac:dyDescent="0.3">
      <c r="A625" s="2">
        <v>1.2406083077143801E-3</v>
      </c>
      <c r="B625" s="2">
        <v>-1.2883352307833133E-2</v>
      </c>
      <c r="C625" s="2">
        <v>-1.9999999999999928E-2</v>
      </c>
      <c r="D625" s="2">
        <v>5.2905429258846177E-2</v>
      </c>
      <c r="F625" s="2">
        <f t="shared" si="37"/>
        <v>3.7334049963760538E-4</v>
      </c>
      <c r="G625" s="2">
        <f t="shared" si="38"/>
        <v>-1.4877017194998536E-2</v>
      </c>
      <c r="H625" s="2">
        <f t="shared" si="39"/>
        <v>-2.1311711449531357E-2</v>
      </c>
      <c r="I625" s="2">
        <f t="shared" si="40"/>
        <v>4.9720528104891464E-2</v>
      </c>
    </row>
    <row r="626" spans="1:9" x14ac:dyDescent="0.3">
      <c r="A626" s="2">
        <v>7.8938228412885718E-3</v>
      </c>
      <c r="B626" s="2">
        <v>3.118517021739685E-3</v>
      </c>
      <c r="C626" s="2">
        <v>6.1224489795918324E-2</v>
      </c>
      <c r="D626" s="2">
        <v>4.2850336056859596E-2</v>
      </c>
      <c r="F626" s="2">
        <f t="shared" si="37"/>
        <v>7.0265550332117973E-3</v>
      </c>
      <c r="G626" s="2">
        <f t="shared" si="38"/>
        <v>1.1248521345742827E-3</v>
      </c>
      <c r="H626" s="2">
        <f t="shared" si="39"/>
        <v>5.9912778346386898E-2</v>
      </c>
      <c r="I626" s="2">
        <f t="shared" si="40"/>
        <v>3.9665434902904882E-2</v>
      </c>
    </row>
    <row r="627" spans="1:9" x14ac:dyDescent="0.3">
      <c r="A627" s="2">
        <v>1.1182791052342352E-2</v>
      </c>
      <c r="B627" s="2">
        <v>-1.3816925734024179E-2</v>
      </c>
      <c r="C627" s="2">
        <v>-9.6153846153845812E-3</v>
      </c>
      <c r="D627" s="2">
        <v>1.2473603041567151E-2</v>
      </c>
      <c r="F627" s="2">
        <f t="shared" si="37"/>
        <v>1.0315523244265577E-2</v>
      </c>
      <c r="G627" s="2">
        <f t="shared" si="38"/>
        <v>-1.5810590621189582E-2</v>
      </c>
      <c r="H627" s="2">
        <f t="shared" si="39"/>
        <v>-1.0927096064916011E-2</v>
      </c>
      <c r="I627" s="2">
        <f t="shared" si="40"/>
        <v>9.2887018876124348E-3</v>
      </c>
    </row>
    <row r="628" spans="1:9" x14ac:dyDescent="0.3">
      <c r="A628" s="2">
        <v>1.823708460234919E-3</v>
      </c>
      <c r="B628" s="2">
        <v>-1.284296555750146E-2</v>
      </c>
      <c r="C628" s="2">
        <v>-4.3689320388349613E-2</v>
      </c>
      <c r="D628" s="2">
        <v>5.4655380832818326E-3</v>
      </c>
      <c r="F628" s="2">
        <f t="shared" si="37"/>
        <v>9.5644065215814435E-4</v>
      </c>
      <c r="G628" s="2">
        <f t="shared" si="38"/>
        <v>-1.4836630444666862E-2</v>
      </c>
      <c r="H628" s="2">
        <f t="shared" si="39"/>
        <v>-4.5001031837881039E-2</v>
      </c>
      <c r="I628" s="2">
        <f t="shared" si="40"/>
        <v>2.2806369293271165E-3</v>
      </c>
    </row>
    <row r="629" spans="1:9" x14ac:dyDescent="0.3">
      <c r="A629" s="2">
        <v>1.5090713186250397E-2</v>
      </c>
      <c r="B629" s="2">
        <v>4.9911309284447092E-2</v>
      </c>
      <c r="C629" s="2">
        <v>4.5685279187817368E-2</v>
      </c>
      <c r="D629" s="2">
        <v>2.4205545371346407E-2</v>
      </c>
      <c r="F629" s="2">
        <f t="shared" si="37"/>
        <v>1.4223445378173622E-2</v>
      </c>
      <c r="G629" s="2">
        <f t="shared" si="38"/>
        <v>4.7917644397281689E-2</v>
      </c>
      <c r="H629" s="2">
        <f t="shared" si="39"/>
        <v>4.4373567738285942E-2</v>
      </c>
      <c r="I629" s="2">
        <f t="shared" si="40"/>
        <v>2.102064421739169E-2</v>
      </c>
    </row>
    <row r="630" spans="1:9" x14ac:dyDescent="0.3">
      <c r="A630" s="2">
        <v>-5.900353904326079E-3</v>
      </c>
      <c r="B630" s="2">
        <v>-4.7313416055242939E-3</v>
      </c>
      <c r="C630" s="2">
        <v>-1.9417475728155442E-2</v>
      </c>
      <c r="D630" s="2">
        <v>2.6008790791111448E-2</v>
      </c>
      <c r="F630" s="2">
        <f t="shared" si="37"/>
        <v>-6.7676217124028534E-3</v>
      </c>
      <c r="G630" s="2">
        <f t="shared" si="38"/>
        <v>-6.7250064926896967E-3</v>
      </c>
      <c r="H630" s="2">
        <f t="shared" si="39"/>
        <v>-2.0729187177686872E-2</v>
      </c>
      <c r="I630" s="2">
        <f t="shared" si="40"/>
        <v>2.282388963715673E-2</v>
      </c>
    </row>
    <row r="631" spans="1:9" x14ac:dyDescent="0.3">
      <c r="A631" s="2">
        <v>-2.3236836300878791E-2</v>
      </c>
      <c r="B631" s="2">
        <v>4.9915083191850562E-2</v>
      </c>
      <c r="C631" s="2">
        <v>-9.9009900990098664E-3</v>
      </c>
      <c r="D631" s="2">
        <v>-2.1691352819602633E-2</v>
      </c>
      <c r="F631" s="2">
        <f t="shared" si="37"/>
        <v>-2.4104104108955565E-2</v>
      </c>
      <c r="G631" s="2">
        <f t="shared" si="38"/>
        <v>4.7921418304685159E-2</v>
      </c>
      <c r="H631" s="2">
        <f t="shared" si="39"/>
        <v>-1.1212701548541296E-2</v>
      </c>
      <c r="I631" s="2">
        <f t="shared" si="40"/>
        <v>-2.487625397355735E-2</v>
      </c>
    </row>
    <row r="632" spans="1:9" x14ac:dyDescent="0.3">
      <c r="A632" s="2">
        <v>-2.1406618207472299E-2</v>
      </c>
      <c r="B632" s="2">
        <v>5.8215007974515409E-3</v>
      </c>
      <c r="C632" s="2">
        <v>-5.0000000000000712E-3</v>
      </c>
      <c r="D632" s="2">
        <v>-3.0088940959884245E-3</v>
      </c>
      <c r="F632" s="2">
        <f t="shared" si="37"/>
        <v>-2.2273886015549072E-2</v>
      </c>
      <c r="G632" s="2">
        <f t="shared" si="38"/>
        <v>3.8278359102861385E-3</v>
      </c>
      <c r="H632" s="2">
        <f t="shared" si="39"/>
        <v>-6.3117114495315008E-3</v>
      </c>
      <c r="I632" s="2">
        <f t="shared" si="40"/>
        <v>-6.193795249943141E-3</v>
      </c>
    </row>
    <row r="633" spans="1:9" x14ac:dyDescent="0.3">
      <c r="A633" s="2">
        <v>3.7742489853511249E-3</v>
      </c>
      <c r="B633" s="2">
        <v>-4.8874572347266845E-2</v>
      </c>
      <c r="C633" s="2">
        <v>0</v>
      </c>
      <c r="D633" s="2">
        <v>-1.0372310144216818E-2</v>
      </c>
      <c r="F633" s="2">
        <f t="shared" si="37"/>
        <v>2.90698117727435E-3</v>
      </c>
      <c r="G633" s="2">
        <f t="shared" si="38"/>
        <v>-5.0868237234432248E-2</v>
      </c>
      <c r="H633" s="2">
        <f t="shared" si="39"/>
        <v>-1.3117114495314294E-3</v>
      </c>
      <c r="I633" s="2">
        <f t="shared" si="40"/>
        <v>-1.3557211298171534E-2</v>
      </c>
    </row>
    <row r="634" spans="1:9" x14ac:dyDescent="0.3">
      <c r="A634" s="2">
        <v>-4.4293005515343944E-2</v>
      </c>
      <c r="B634" s="2">
        <v>-4.834350105899933E-2</v>
      </c>
      <c r="C634" s="2">
        <v>6.5326633165829193E-2</v>
      </c>
      <c r="D634" s="2">
        <v>-7.6980306140168485E-3</v>
      </c>
      <c r="F634" s="2">
        <f t="shared" si="37"/>
        <v>-4.5160273323420722E-2</v>
      </c>
      <c r="G634" s="2">
        <f t="shared" si="38"/>
        <v>-5.0337165946164733E-2</v>
      </c>
      <c r="H634" s="2">
        <f t="shared" si="39"/>
        <v>6.401492171629776E-2</v>
      </c>
      <c r="I634" s="2">
        <f t="shared" si="40"/>
        <v>-1.0882931767971565E-2</v>
      </c>
    </row>
    <row r="635" spans="1:9" x14ac:dyDescent="0.3">
      <c r="A635" s="2">
        <v>9.3494887016529072E-3</v>
      </c>
      <c r="B635" s="2">
        <v>4.9970410894020149E-2</v>
      </c>
      <c r="C635" s="2">
        <v>0</v>
      </c>
      <c r="D635" s="2">
        <v>1.9215229032957609E-2</v>
      </c>
      <c r="F635" s="2">
        <f t="shared" si="37"/>
        <v>8.4822208935761319E-3</v>
      </c>
      <c r="G635" s="2">
        <f t="shared" si="38"/>
        <v>4.7976746006854747E-2</v>
      </c>
      <c r="H635" s="2">
        <f t="shared" si="39"/>
        <v>-1.3117114495314294E-3</v>
      </c>
      <c r="I635" s="2">
        <f t="shared" si="40"/>
        <v>1.6030327879002892E-2</v>
      </c>
    </row>
    <row r="636" spans="1:9" x14ac:dyDescent="0.3">
      <c r="A636" s="2">
        <v>-1.4439256797560305E-2</v>
      </c>
      <c r="B636" s="2">
        <v>4.9847762943303099E-2</v>
      </c>
      <c r="C636" s="2">
        <v>3.7735849056603807E-2</v>
      </c>
      <c r="D636" s="2">
        <v>2.7635462947175164E-2</v>
      </c>
      <c r="F636" s="2">
        <f t="shared" si="37"/>
        <v>-1.5306524605637081E-2</v>
      </c>
      <c r="G636" s="2">
        <f t="shared" si="38"/>
        <v>4.7854098056137696E-2</v>
      </c>
      <c r="H636" s="2">
        <f t="shared" si="39"/>
        <v>3.6424137607072381E-2</v>
      </c>
      <c r="I636" s="2">
        <f t="shared" si="40"/>
        <v>2.4450561793220447E-2</v>
      </c>
    </row>
    <row r="637" spans="1:9" x14ac:dyDescent="0.3">
      <c r="A637" s="2">
        <v>6.0198074327530882E-2</v>
      </c>
      <c r="B637" s="2">
        <v>4.9951658396347833E-2</v>
      </c>
      <c r="C637" s="2">
        <v>5.9090909090909124E-2</v>
      </c>
      <c r="D637" s="2">
        <v>4.5011095676349032E-3</v>
      </c>
      <c r="F637" s="2">
        <f t="shared" si="37"/>
        <v>5.9330806519454105E-2</v>
      </c>
      <c r="G637" s="2">
        <f t="shared" si="38"/>
        <v>4.795799350918243E-2</v>
      </c>
      <c r="H637" s="2">
        <f t="shared" si="39"/>
        <v>5.7779197641377698E-2</v>
      </c>
      <c r="I637" s="2">
        <f t="shared" si="40"/>
        <v>1.316208413680187E-3</v>
      </c>
    </row>
    <row r="638" spans="1:9" x14ac:dyDescent="0.3">
      <c r="A638" s="2">
        <v>-3.2230782923059129E-2</v>
      </c>
      <c r="B638" s="2">
        <v>-4.7063637068214356E-2</v>
      </c>
      <c r="C638" s="2">
        <v>-6.8669527896995763E-2</v>
      </c>
      <c r="D638" s="2">
        <v>-5.3033148468981134E-2</v>
      </c>
      <c r="F638" s="2">
        <f t="shared" si="37"/>
        <v>-3.3098050731135906E-2</v>
      </c>
      <c r="G638" s="2">
        <f t="shared" si="38"/>
        <v>-4.9057301955379759E-2</v>
      </c>
      <c r="H638" s="2">
        <f t="shared" si="39"/>
        <v>-6.9981239346527196E-2</v>
      </c>
      <c r="I638" s="2">
        <f t="shared" si="40"/>
        <v>-5.6218049622935848E-2</v>
      </c>
    </row>
    <row r="639" spans="1:9" x14ac:dyDescent="0.3">
      <c r="A639" s="2">
        <v>1.1978682706109942E-2</v>
      </c>
      <c r="B639" s="2">
        <v>-4.9924843033931465E-2</v>
      </c>
      <c r="C639" s="2">
        <v>3.2258064516129004E-2</v>
      </c>
      <c r="D639" s="2">
        <v>-2.6953414797065769E-3</v>
      </c>
      <c r="F639" s="2">
        <f t="shared" si="37"/>
        <v>1.1111414898033167E-2</v>
      </c>
      <c r="G639" s="2">
        <f t="shared" si="38"/>
        <v>-5.1918507921096868E-2</v>
      </c>
      <c r="H639" s="2">
        <f t="shared" si="39"/>
        <v>3.0946353066597574E-2</v>
      </c>
      <c r="I639" s="2">
        <f t="shared" si="40"/>
        <v>-5.8802426336612926E-3</v>
      </c>
    </row>
    <row r="640" spans="1:9" x14ac:dyDescent="0.3">
      <c r="A640" s="2">
        <v>-1.4786080309207321E-2</v>
      </c>
      <c r="B640" s="2">
        <v>3.2998023740589182E-2</v>
      </c>
      <c r="C640" s="2">
        <v>-1.3392857142857017E-2</v>
      </c>
      <c r="D640" s="2">
        <v>-1.3213008712181652E-3</v>
      </c>
      <c r="F640" s="2">
        <f t="shared" si="37"/>
        <v>-1.5653348117284097E-2</v>
      </c>
      <c r="G640" s="2">
        <f t="shared" si="38"/>
        <v>3.1004358853423779E-2</v>
      </c>
      <c r="H640" s="2">
        <f t="shared" si="39"/>
        <v>-1.4704568592388447E-2</v>
      </c>
      <c r="I640" s="2">
        <f t="shared" si="40"/>
        <v>-4.5062020251728811E-3</v>
      </c>
    </row>
    <row r="641" spans="1:9" x14ac:dyDescent="0.3">
      <c r="A641" s="2">
        <v>2.5609282147708648E-2</v>
      </c>
      <c r="B641" s="2">
        <v>-2.3629774168159447E-2</v>
      </c>
      <c r="C641" s="2">
        <v>0.15837104072398189</v>
      </c>
      <c r="D641" s="2">
        <v>1.8312016770798818E-2</v>
      </c>
      <c r="F641" s="2">
        <f t="shared" si="37"/>
        <v>2.4742014339631874E-2</v>
      </c>
      <c r="G641" s="2">
        <f t="shared" si="38"/>
        <v>-2.562343905532485E-2</v>
      </c>
      <c r="H641" s="2">
        <f t="shared" si="39"/>
        <v>0.15705932927445046</v>
      </c>
      <c r="I641" s="2">
        <f t="shared" si="40"/>
        <v>1.5127115616844102E-2</v>
      </c>
    </row>
    <row r="642" spans="1:9" x14ac:dyDescent="0.3">
      <c r="A642" s="2">
        <v>6.4247534873711635E-3</v>
      </c>
      <c r="B642" s="2">
        <v>4.9299988795518546E-3</v>
      </c>
      <c r="C642" s="2">
        <v>0</v>
      </c>
      <c r="D642" s="2">
        <v>2.3002380339215221E-2</v>
      </c>
      <c r="F642" s="2">
        <f t="shared" si="37"/>
        <v>5.557485679294389E-3</v>
      </c>
      <c r="G642" s="2">
        <f t="shared" si="38"/>
        <v>2.9363339923864523E-3</v>
      </c>
      <c r="H642" s="2">
        <f t="shared" si="39"/>
        <v>-1.3117114495314294E-3</v>
      </c>
      <c r="I642" s="2">
        <f t="shared" si="40"/>
        <v>1.9817479185260504E-2</v>
      </c>
    </row>
    <row r="643" spans="1:9" x14ac:dyDescent="0.3">
      <c r="A643" s="2">
        <v>-3.0046060390903549E-2</v>
      </c>
      <c r="B643" s="2">
        <v>-5.5747573488748169E-4</v>
      </c>
      <c r="C643" s="2">
        <v>0.12890624999999989</v>
      </c>
      <c r="D643" s="2">
        <v>-1.394147740477044E-2</v>
      </c>
      <c r="F643" s="2">
        <f t="shared" si="37"/>
        <v>-3.0913328198980322E-2</v>
      </c>
      <c r="G643" s="2">
        <f t="shared" si="38"/>
        <v>-2.5511406220528839E-3</v>
      </c>
      <c r="H643" s="2">
        <f t="shared" si="39"/>
        <v>0.12759453855046846</v>
      </c>
      <c r="I643" s="2">
        <f t="shared" si="40"/>
        <v>-1.7126378558725158E-2</v>
      </c>
    </row>
    <row r="644" spans="1:9" x14ac:dyDescent="0.3">
      <c r="A644" s="2">
        <v>-1.8955793203537703E-2</v>
      </c>
      <c r="B644" s="2">
        <v>-1.4837179433185804E-2</v>
      </c>
      <c r="C644" s="2">
        <v>3.806228373702427E-2</v>
      </c>
      <c r="D644" s="2">
        <v>-3.6590302897118468E-2</v>
      </c>
      <c r="F644" s="2">
        <f t="shared" ref="F644:F707" si="41">A644-A$1236</f>
        <v>-1.9823061011614476E-2</v>
      </c>
      <c r="G644" s="2">
        <f t="shared" si="38"/>
        <v>-1.6830844320351205E-2</v>
      </c>
      <c r="H644" s="2">
        <f t="shared" si="39"/>
        <v>3.6750572287492844E-2</v>
      </c>
      <c r="I644" s="2">
        <f t="shared" si="40"/>
        <v>-3.9775204051073182E-2</v>
      </c>
    </row>
    <row r="645" spans="1:9" x14ac:dyDescent="0.3">
      <c r="A645" s="2">
        <v>8.1478421868538039E-3</v>
      </c>
      <c r="B645" s="2">
        <v>4.2350837975789993E-2</v>
      </c>
      <c r="C645" s="2">
        <v>-0.05</v>
      </c>
      <c r="D645" s="2">
        <v>1.9962284715667297E-2</v>
      </c>
      <c r="F645" s="2">
        <f t="shared" si="41"/>
        <v>7.2805743787770294E-3</v>
      </c>
      <c r="G645" s="2">
        <f t="shared" si="38"/>
        <v>4.035717308862459E-2</v>
      </c>
      <c r="H645" s="2">
        <f t="shared" si="39"/>
        <v>-5.1311711449531429E-2</v>
      </c>
      <c r="I645" s="2">
        <f t="shared" si="40"/>
        <v>1.6777383561712579E-2</v>
      </c>
    </row>
    <row r="646" spans="1:9" x14ac:dyDescent="0.3">
      <c r="A646" s="2">
        <v>1.5219211148732974E-2</v>
      </c>
      <c r="B646" s="2">
        <v>-9.1255013579576646E-3</v>
      </c>
      <c r="C646" s="2">
        <v>3.5087719298246113E-3</v>
      </c>
      <c r="D646" s="2">
        <v>2.2073928503428427E-2</v>
      </c>
      <c r="F646" s="2">
        <f t="shared" si="41"/>
        <v>1.4351943340656198E-2</v>
      </c>
      <c r="G646" s="2">
        <f t="shared" si="38"/>
        <v>-1.1119166245123067E-2</v>
      </c>
      <c r="H646" s="2">
        <f t="shared" si="39"/>
        <v>2.1970604802931818E-3</v>
      </c>
      <c r="I646" s="2">
        <f t="shared" si="40"/>
        <v>1.888902734947371E-2</v>
      </c>
    </row>
    <row r="647" spans="1:9" x14ac:dyDescent="0.3">
      <c r="A647" s="2">
        <v>1.5859553716119031E-2</v>
      </c>
      <c r="B647" s="2">
        <v>-2.1927420815983007E-3</v>
      </c>
      <c r="C647" s="2">
        <v>0.14685314685314671</v>
      </c>
      <c r="D647" s="2">
        <v>3.9347909824446374E-3</v>
      </c>
      <c r="F647" s="2">
        <f t="shared" si="41"/>
        <v>1.4992285908042255E-2</v>
      </c>
      <c r="G647" s="2">
        <f t="shared" si="38"/>
        <v>-4.1864069687637031E-3</v>
      </c>
      <c r="H647" s="2">
        <f t="shared" si="39"/>
        <v>0.14554143540361528</v>
      </c>
      <c r="I647" s="2">
        <f t="shared" si="40"/>
        <v>7.4988982848992131E-4</v>
      </c>
    </row>
    <row r="648" spans="1:9" x14ac:dyDescent="0.3">
      <c r="A648" s="2">
        <v>1.0177702429893403E-3</v>
      </c>
      <c r="B648" s="2">
        <v>-2.0107667819562698E-2</v>
      </c>
      <c r="C648" s="2">
        <v>0</v>
      </c>
      <c r="D648" s="2">
        <v>1.0538510850841645E-2</v>
      </c>
      <c r="F648" s="2">
        <f t="shared" si="41"/>
        <v>1.5050243491256565E-4</v>
      </c>
      <c r="G648" s="2">
        <f t="shared" si="38"/>
        <v>-2.2101332706728101E-2</v>
      </c>
      <c r="H648" s="2">
        <f t="shared" si="39"/>
        <v>-1.3117114495314294E-3</v>
      </c>
      <c r="I648" s="2">
        <f t="shared" si="40"/>
        <v>7.3536096968869289E-3</v>
      </c>
    </row>
    <row r="649" spans="1:9" x14ac:dyDescent="0.3">
      <c r="A649" s="2">
        <v>-2.0049227387738965E-2</v>
      </c>
      <c r="B649" s="2">
        <v>1.4016595837855068E-2</v>
      </c>
      <c r="C649" s="2">
        <v>-5.4878048780487722E-2</v>
      </c>
      <c r="D649" s="2">
        <v>-1.1979978639742204E-2</v>
      </c>
      <c r="F649" s="2">
        <f t="shared" si="41"/>
        <v>-2.0916495195815739E-2</v>
      </c>
      <c r="G649" s="2">
        <f t="shared" si="38"/>
        <v>1.2022930950689665E-2</v>
      </c>
      <c r="H649" s="2">
        <f t="shared" si="39"/>
        <v>-5.6189760230019148E-2</v>
      </c>
      <c r="I649" s="2">
        <f t="shared" si="40"/>
        <v>-1.516487979369692E-2</v>
      </c>
    </row>
    <row r="650" spans="1:9" x14ac:dyDescent="0.3">
      <c r="A650" s="2">
        <v>-1.2242454581263081E-2</v>
      </c>
      <c r="B650" s="2">
        <v>-1.3601667768682957E-2</v>
      </c>
      <c r="C650" s="2">
        <v>-1.6129032258064516E-2</v>
      </c>
      <c r="D650" s="2">
        <v>3.1974880734483147E-4</v>
      </c>
      <c r="F650" s="2">
        <f t="shared" si="41"/>
        <v>-1.3109722389339856E-2</v>
      </c>
      <c r="G650" s="2">
        <f t="shared" si="38"/>
        <v>-1.559533265584836E-2</v>
      </c>
      <c r="H650" s="2">
        <f t="shared" si="39"/>
        <v>-1.7440743707595945E-2</v>
      </c>
      <c r="I650" s="2">
        <f t="shared" si="40"/>
        <v>-2.8651523466098846E-3</v>
      </c>
    </row>
    <row r="651" spans="1:9" x14ac:dyDescent="0.3">
      <c r="A651" s="2">
        <v>-2.919919145606418E-3</v>
      </c>
      <c r="B651" s="2">
        <v>8.6323004484305105E-3</v>
      </c>
      <c r="C651" s="2">
        <v>-1.967213114754103E-2</v>
      </c>
      <c r="D651" s="2">
        <v>-1.4417634799314032E-2</v>
      </c>
      <c r="F651" s="2">
        <f t="shared" si="41"/>
        <v>-3.7871869536831929E-3</v>
      </c>
      <c r="G651" s="2">
        <f t="shared" si="38"/>
        <v>6.6386355612651077E-3</v>
      </c>
      <c r="H651" s="2">
        <f t="shared" si="39"/>
        <v>-2.098384259707246E-2</v>
      </c>
      <c r="I651" s="2">
        <f t="shared" si="40"/>
        <v>-1.7602535953268748E-2</v>
      </c>
    </row>
    <row r="652" spans="1:9" x14ac:dyDescent="0.3">
      <c r="A652" s="2">
        <v>1.2936013479523239E-2</v>
      </c>
      <c r="B652" s="2">
        <v>-3.7012323614373795E-2</v>
      </c>
      <c r="C652" s="2">
        <v>-1.6722408026755852E-2</v>
      </c>
      <c r="D652" s="2">
        <v>3.9815306932216542E-3</v>
      </c>
      <c r="F652" s="2">
        <f t="shared" si="41"/>
        <v>1.2068745671446463E-2</v>
      </c>
      <c r="G652" s="2">
        <f t="shared" si="38"/>
        <v>-3.9005988501539197E-2</v>
      </c>
      <c r="H652" s="2">
        <f t="shared" si="39"/>
        <v>-1.8034119476287282E-2</v>
      </c>
      <c r="I652" s="2">
        <f t="shared" si="40"/>
        <v>7.9662953926693805E-4</v>
      </c>
    </row>
    <row r="653" spans="1:9" x14ac:dyDescent="0.3">
      <c r="A653" s="2">
        <v>-2.6394529111164057E-2</v>
      </c>
      <c r="B653" s="2">
        <v>-4.062789822822075E-2</v>
      </c>
      <c r="C653" s="2">
        <v>-4.4217687074829835E-2</v>
      </c>
      <c r="D653" s="2">
        <v>-3.3342117671578977E-2</v>
      </c>
      <c r="F653" s="2">
        <f t="shared" si="41"/>
        <v>-2.7261796919240831E-2</v>
      </c>
      <c r="G653" s="2">
        <f t="shared" si="38"/>
        <v>-4.2621563115386153E-2</v>
      </c>
      <c r="H653" s="2">
        <f t="shared" si="39"/>
        <v>-4.5529398524361261E-2</v>
      </c>
      <c r="I653" s="2">
        <f t="shared" si="40"/>
        <v>-3.6527018825533691E-2</v>
      </c>
    </row>
    <row r="654" spans="1:9" x14ac:dyDescent="0.3">
      <c r="A654" s="2">
        <v>-2.6960573423370836E-2</v>
      </c>
      <c r="B654" s="2">
        <v>-9.8652693474696618E-3</v>
      </c>
      <c r="C654" s="2">
        <v>-2.8469750889679738E-2</v>
      </c>
      <c r="D654" s="2">
        <v>-3.3641339678747509E-2</v>
      </c>
      <c r="F654" s="2">
        <f t="shared" si="41"/>
        <v>-2.782784123144761E-2</v>
      </c>
      <c r="G654" s="2">
        <f t="shared" si="38"/>
        <v>-1.1858934234635065E-2</v>
      </c>
      <c r="H654" s="2">
        <f t="shared" si="39"/>
        <v>-2.9781462339211168E-2</v>
      </c>
      <c r="I654" s="2">
        <f t="shared" si="40"/>
        <v>-3.6826240832702223E-2</v>
      </c>
    </row>
    <row r="655" spans="1:9" x14ac:dyDescent="0.3">
      <c r="A655" s="2">
        <v>1.4885593413912785E-2</v>
      </c>
      <c r="B655" s="2">
        <v>3.657348238153095E-2</v>
      </c>
      <c r="C655" s="2">
        <v>2.19780219780219E-2</v>
      </c>
      <c r="D655" s="2">
        <v>1.9214492030159191E-2</v>
      </c>
      <c r="F655" s="2">
        <f t="shared" si="41"/>
        <v>1.401832560583601E-2</v>
      </c>
      <c r="G655" s="2">
        <f t="shared" si="38"/>
        <v>3.4579817494365547E-2</v>
      </c>
      <c r="H655" s="2">
        <f t="shared" si="39"/>
        <v>2.066631052849047E-2</v>
      </c>
      <c r="I655" s="2">
        <f t="shared" si="40"/>
        <v>1.6029590876204473E-2</v>
      </c>
    </row>
    <row r="656" spans="1:9" x14ac:dyDescent="0.3">
      <c r="A656" s="2">
        <v>2.3731709809254934E-2</v>
      </c>
      <c r="B656" s="2">
        <v>1.1721955551901224E-3</v>
      </c>
      <c r="C656" s="2">
        <v>-3.5842293906809273E-3</v>
      </c>
      <c r="D656" s="2">
        <v>2.3202672348085738E-2</v>
      </c>
      <c r="F656" s="2">
        <f t="shared" si="41"/>
        <v>2.286444200117816E-2</v>
      </c>
      <c r="G656" s="2">
        <f t="shared" si="38"/>
        <v>-8.2146933197527997E-4</v>
      </c>
      <c r="H656" s="2">
        <f t="shared" si="39"/>
        <v>-4.8959408402123568E-3</v>
      </c>
      <c r="I656" s="2">
        <f t="shared" si="40"/>
        <v>2.001777119413102E-2</v>
      </c>
    </row>
    <row r="657" spans="1:9" x14ac:dyDescent="0.3">
      <c r="A657" s="2">
        <v>-3.5915172496168957E-4</v>
      </c>
      <c r="B657" s="2">
        <v>-2.4704339764552306E-2</v>
      </c>
      <c r="C657" s="2">
        <v>-7.1942446043165211E-3</v>
      </c>
      <c r="D657" s="2">
        <v>1.0916095650730854E-2</v>
      </c>
      <c r="F657" s="2">
        <f t="shared" si="41"/>
        <v>-1.2264195330384644E-3</v>
      </c>
      <c r="G657" s="2">
        <f t="shared" si="38"/>
        <v>-2.6698004651717708E-2</v>
      </c>
      <c r="H657" s="2">
        <f t="shared" si="39"/>
        <v>-8.5059560538479507E-3</v>
      </c>
      <c r="I657" s="2">
        <f t="shared" si="40"/>
        <v>7.7311944967761378E-3</v>
      </c>
    </row>
    <row r="658" spans="1:9" x14ac:dyDescent="0.3">
      <c r="A658" s="2">
        <v>3.1920956439464802E-3</v>
      </c>
      <c r="B658" s="2">
        <v>-1.6446593037214904E-2</v>
      </c>
      <c r="C658" s="2">
        <v>-1.086956521739133E-2</v>
      </c>
      <c r="D658" s="2">
        <v>1.3124965134153347E-2</v>
      </c>
      <c r="F658" s="2">
        <f t="shared" si="41"/>
        <v>2.3248278358697057E-3</v>
      </c>
      <c r="G658" s="2">
        <f t="shared" si="38"/>
        <v>-1.8440257924380307E-2</v>
      </c>
      <c r="H658" s="2">
        <f t="shared" si="39"/>
        <v>-1.218127666692276E-2</v>
      </c>
      <c r="I658" s="2">
        <f t="shared" si="40"/>
        <v>9.9400639801986313E-3</v>
      </c>
    </row>
    <row r="659" spans="1:9" x14ac:dyDescent="0.3">
      <c r="A659" s="2">
        <v>-1.074750082564751E-3</v>
      </c>
      <c r="B659" s="2">
        <v>2.8072598970915459E-3</v>
      </c>
      <c r="C659" s="2">
        <v>-1.465201465201473E-2</v>
      </c>
      <c r="D659" s="2">
        <v>1.8843426741478382E-2</v>
      </c>
      <c r="F659" s="2">
        <f t="shared" si="41"/>
        <v>-1.9420178906415257E-3</v>
      </c>
      <c r="G659" s="2">
        <f t="shared" ref="G659:G722" si="42">B659-B$1236</f>
        <v>8.1359500992614353E-4</v>
      </c>
      <c r="H659" s="2">
        <f t="shared" ref="H659:H722" si="43">C659-C$1236</f>
        <v>-1.5963726101546158E-2</v>
      </c>
      <c r="I659" s="2">
        <f t="shared" ref="I659:I722" si="44">D659-D$1236</f>
        <v>1.5658525587523665E-2</v>
      </c>
    </row>
    <row r="660" spans="1:9" x14ac:dyDescent="0.3">
      <c r="A660" s="2">
        <v>1.1876432626380655E-2</v>
      </c>
      <c r="B660" s="2">
        <v>2.044796554375759E-2</v>
      </c>
      <c r="C660" s="2">
        <v>2.2304832713754701E-2</v>
      </c>
      <c r="D660" s="2">
        <v>1.2021792831536801E-2</v>
      </c>
      <c r="F660" s="2">
        <f t="shared" si="41"/>
        <v>1.100916481830388E-2</v>
      </c>
      <c r="G660" s="2">
        <f t="shared" si="42"/>
        <v>1.8454300656592187E-2</v>
      </c>
      <c r="H660" s="2">
        <f t="shared" si="43"/>
        <v>2.0993121264223272E-2</v>
      </c>
      <c r="I660" s="2">
        <f t="shared" si="44"/>
        <v>8.8368916775820854E-3</v>
      </c>
    </row>
    <row r="661" spans="1:9" x14ac:dyDescent="0.3">
      <c r="A661" s="2">
        <v>1.7095070222486026E-3</v>
      </c>
      <c r="B661" s="2">
        <v>-8.468554146892588E-3</v>
      </c>
      <c r="C661" s="2">
        <v>5.0909090909090855E-2</v>
      </c>
      <c r="D661" s="2">
        <v>-1.8817750948818185E-2</v>
      </c>
      <c r="F661" s="2">
        <f t="shared" si="41"/>
        <v>8.4223921417182789E-4</v>
      </c>
      <c r="G661" s="2">
        <f t="shared" si="42"/>
        <v>-1.0462219034057991E-2</v>
      </c>
      <c r="H661" s="2">
        <f t="shared" si="43"/>
        <v>4.9597379459559429E-2</v>
      </c>
      <c r="I661" s="2">
        <f t="shared" si="44"/>
        <v>-2.2002652102772902E-2</v>
      </c>
    </row>
    <row r="662" spans="1:9" x14ac:dyDescent="0.3">
      <c r="A662" s="2">
        <v>-1.8064510767419384E-2</v>
      </c>
      <c r="B662" s="2">
        <v>-6.9770096039024421E-3</v>
      </c>
      <c r="C662" s="2">
        <v>-3.114186851211068E-2</v>
      </c>
      <c r="D662" s="2">
        <v>-1.2601572535119404E-2</v>
      </c>
      <c r="F662" s="2">
        <f t="shared" si="41"/>
        <v>-1.8931778575496157E-2</v>
      </c>
      <c r="G662" s="2">
        <f t="shared" si="42"/>
        <v>-8.970674491067844E-3</v>
      </c>
      <c r="H662" s="2">
        <f t="shared" si="43"/>
        <v>-3.2453579961642109E-2</v>
      </c>
      <c r="I662" s="2">
        <f t="shared" si="44"/>
        <v>-1.5786473689074119E-2</v>
      </c>
    </row>
    <row r="663" spans="1:9" x14ac:dyDescent="0.3">
      <c r="A663" s="2">
        <v>3.8361887248341739E-3</v>
      </c>
      <c r="B663" s="2">
        <v>1.5021228346456729E-2</v>
      </c>
      <c r="C663" s="2">
        <v>9.6428571428571405E-2</v>
      </c>
      <c r="D663" s="2">
        <v>7.6927028437020033E-3</v>
      </c>
      <c r="F663" s="2">
        <f t="shared" si="41"/>
        <v>2.9689209167573991E-3</v>
      </c>
      <c r="G663" s="2">
        <f t="shared" si="42"/>
        <v>1.3027563459291326E-2</v>
      </c>
      <c r="H663" s="2">
        <f t="shared" si="43"/>
        <v>9.5116859979039972E-2</v>
      </c>
      <c r="I663" s="2">
        <f t="shared" si="44"/>
        <v>4.5078016897472876E-3</v>
      </c>
    </row>
    <row r="664" spans="1:9" x14ac:dyDescent="0.3">
      <c r="A664" s="2">
        <v>1.5074925213752758E-2</v>
      </c>
      <c r="B664" s="2">
        <v>1.9095356894273104E-2</v>
      </c>
      <c r="C664" s="2">
        <v>1.3029315960912122E-2</v>
      </c>
      <c r="D664" s="2">
        <v>4.5044364755160342E-3</v>
      </c>
      <c r="F664" s="2">
        <f t="shared" si="41"/>
        <v>1.4207657405675983E-2</v>
      </c>
      <c r="G664" s="2">
        <f t="shared" si="42"/>
        <v>1.7101692007107702E-2</v>
      </c>
      <c r="H664" s="2">
        <f t="shared" si="43"/>
        <v>1.1717604511380693E-2</v>
      </c>
      <c r="I664" s="2">
        <f t="shared" si="44"/>
        <v>1.3195353215613181E-3</v>
      </c>
    </row>
    <row r="665" spans="1:9" x14ac:dyDescent="0.3">
      <c r="A665" s="2">
        <v>2.2568043298018776E-2</v>
      </c>
      <c r="B665" s="2">
        <v>-4.567307518895245E-3</v>
      </c>
      <c r="C665" s="2">
        <v>-1.929260450160776E-2</v>
      </c>
      <c r="D665" s="2">
        <v>1.0773528865184248E-3</v>
      </c>
      <c r="F665" s="2">
        <f t="shared" si="41"/>
        <v>2.1700775489942002E-2</v>
      </c>
      <c r="G665" s="2">
        <f t="shared" si="42"/>
        <v>-6.5609724060606469E-3</v>
      </c>
      <c r="H665" s="2">
        <f t="shared" si="43"/>
        <v>-2.060431595113919E-2</v>
      </c>
      <c r="I665" s="2">
        <f t="shared" si="44"/>
        <v>-2.1075482674362913E-3</v>
      </c>
    </row>
    <row r="666" spans="1:9" x14ac:dyDescent="0.3">
      <c r="A666" s="2">
        <v>4.6784059559065554E-3</v>
      </c>
      <c r="B666" s="2">
        <v>1.2117632941176452E-2</v>
      </c>
      <c r="C666" s="2">
        <v>-9.8360655737705152E-3</v>
      </c>
      <c r="D666" s="2">
        <v>-2.065173665172997E-3</v>
      </c>
      <c r="F666" s="2">
        <f t="shared" si="41"/>
        <v>3.8111381478297809E-3</v>
      </c>
      <c r="G666" s="2">
        <f t="shared" si="42"/>
        <v>1.012396805401105E-2</v>
      </c>
      <c r="H666" s="2">
        <f t="shared" si="43"/>
        <v>-1.1147777023301945E-2</v>
      </c>
      <c r="I666" s="2">
        <f t="shared" si="44"/>
        <v>-5.2500748191277131E-3</v>
      </c>
    </row>
    <row r="667" spans="1:9" x14ac:dyDescent="0.3">
      <c r="A667" s="2">
        <v>-2.150145851226589E-2</v>
      </c>
      <c r="B667" s="2">
        <v>-9.7639940917911006E-3</v>
      </c>
      <c r="C667" s="2">
        <v>1.3245033112582853E-2</v>
      </c>
      <c r="D667" s="2">
        <v>-1.3698735594390144E-3</v>
      </c>
      <c r="F667" s="2">
        <f t="shared" si="41"/>
        <v>-2.2368726320342664E-2</v>
      </c>
      <c r="G667" s="2">
        <f t="shared" si="42"/>
        <v>-1.1757658978956503E-2</v>
      </c>
      <c r="H667" s="2">
        <f t="shared" si="43"/>
        <v>1.1933321663051423E-2</v>
      </c>
      <c r="I667" s="2">
        <f t="shared" si="44"/>
        <v>-4.5547747133937305E-3</v>
      </c>
    </row>
    <row r="668" spans="1:9" x14ac:dyDescent="0.3">
      <c r="A668" s="2">
        <v>8.0695863516768423E-3</v>
      </c>
      <c r="B668" s="2">
        <v>-7.0435025601084562E-4</v>
      </c>
      <c r="C668" s="2">
        <v>-1.3071895424836671E-2</v>
      </c>
      <c r="D668" s="2">
        <v>-8.1723180438838701E-3</v>
      </c>
      <c r="F668" s="2">
        <f t="shared" si="41"/>
        <v>7.2023185436000678E-3</v>
      </c>
      <c r="G668" s="2">
        <f t="shared" si="42"/>
        <v>-2.698015143176248E-3</v>
      </c>
      <c r="H668" s="2">
        <f t="shared" si="43"/>
        <v>-1.4383606874368101E-2</v>
      </c>
      <c r="I668" s="2">
        <f t="shared" si="44"/>
        <v>-1.1357219197838586E-2</v>
      </c>
    </row>
    <row r="669" spans="1:9" x14ac:dyDescent="0.3">
      <c r="A669" s="2">
        <v>8.210076986922718E-4</v>
      </c>
      <c r="B669" s="2">
        <v>4.9923646891910915E-2</v>
      </c>
      <c r="C669" s="2">
        <v>-1.6556291390728478E-2</v>
      </c>
      <c r="D669" s="2">
        <v>3.1487186045788963E-2</v>
      </c>
      <c r="F669" s="2">
        <f t="shared" si="41"/>
        <v>-4.6260109384502874E-5</v>
      </c>
      <c r="G669" s="2">
        <f t="shared" si="42"/>
        <v>4.7929982004745512E-2</v>
      </c>
      <c r="H669" s="2">
        <f t="shared" si="43"/>
        <v>-1.7868002840259908E-2</v>
      </c>
      <c r="I669" s="2">
        <f t="shared" si="44"/>
        <v>2.8302284891834246E-2</v>
      </c>
    </row>
    <row r="670" spans="1:9" x14ac:dyDescent="0.3">
      <c r="A670" s="2">
        <v>7.1985151803188648E-3</v>
      </c>
      <c r="B670" s="2">
        <v>4.9899347279919681E-2</v>
      </c>
      <c r="C670" s="2">
        <v>-0.20538720538720531</v>
      </c>
      <c r="D670" s="2">
        <v>5.2094072989615332E-2</v>
      </c>
      <c r="F670" s="2">
        <f t="shared" si="41"/>
        <v>6.3312473722420904E-3</v>
      </c>
      <c r="G670" s="2">
        <f t="shared" si="42"/>
        <v>4.7905682392754279E-2</v>
      </c>
      <c r="H670" s="2">
        <f t="shared" si="43"/>
        <v>-0.20669891683673675</v>
      </c>
      <c r="I670" s="2">
        <f t="shared" si="44"/>
        <v>4.8909171835660618E-2</v>
      </c>
    </row>
    <row r="671" spans="1:9" x14ac:dyDescent="0.3">
      <c r="A671" s="2">
        <v>2.669459372764757E-2</v>
      </c>
      <c r="B671" s="2">
        <v>4.6462036322369026E-2</v>
      </c>
      <c r="C671" s="2">
        <v>8.4745762711864403E-2</v>
      </c>
      <c r="D671" s="2">
        <v>-7.4840617736750565E-3</v>
      </c>
      <c r="F671" s="2">
        <f t="shared" si="41"/>
        <v>2.5827325919570796E-2</v>
      </c>
      <c r="G671" s="2">
        <f t="shared" si="42"/>
        <v>4.4468371435203623E-2</v>
      </c>
      <c r="H671" s="2">
        <f t="shared" si="43"/>
        <v>8.343405126233297E-2</v>
      </c>
      <c r="I671" s="2">
        <f t="shared" si="44"/>
        <v>-1.0668962927629772E-2</v>
      </c>
    </row>
    <row r="672" spans="1:9" x14ac:dyDescent="0.3">
      <c r="A672" s="2">
        <v>5.6324969720874737E-3</v>
      </c>
      <c r="B672" s="2">
        <v>4.9999975560081435E-2</v>
      </c>
      <c r="C672" s="2">
        <v>0</v>
      </c>
      <c r="D672" s="2">
        <v>1.2704156352908936E-2</v>
      </c>
      <c r="F672" s="2">
        <f t="shared" si="41"/>
        <v>4.7652291640106993E-3</v>
      </c>
      <c r="G672" s="2">
        <f t="shared" si="42"/>
        <v>4.8006310672916032E-2</v>
      </c>
      <c r="H672" s="2">
        <f t="shared" si="43"/>
        <v>-1.3117114495314294E-3</v>
      </c>
      <c r="I672" s="2">
        <f t="shared" si="44"/>
        <v>9.5192551989542202E-3</v>
      </c>
    </row>
    <row r="673" spans="1:9" x14ac:dyDescent="0.3">
      <c r="A673" s="2">
        <v>1.4594276342598778E-3</v>
      </c>
      <c r="B673" s="2">
        <v>-1.2413915525103247E-2</v>
      </c>
      <c r="C673" s="2">
        <v>-3.9062500000000555E-3</v>
      </c>
      <c r="D673" s="2">
        <v>9.1186323237060548E-3</v>
      </c>
      <c r="F673" s="2">
        <f t="shared" si="41"/>
        <v>5.9215982618310314E-4</v>
      </c>
      <c r="G673" s="2">
        <f t="shared" si="42"/>
        <v>-1.4407580412268649E-2</v>
      </c>
      <c r="H673" s="2">
        <f t="shared" si="43"/>
        <v>-5.2179614495314851E-3</v>
      </c>
      <c r="I673" s="2">
        <f t="shared" si="44"/>
        <v>5.9337311697513391E-3</v>
      </c>
    </row>
    <row r="674" spans="1:9" x14ac:dyDescent="0.3">
      <c r="A674" s="2">
        <v>5.2184454254992829E-3</v>
      </c>
      <c r="B674" s="2">
        <v>-4.9985234802929171E-2</v>
      </c>
      <c r="C674" s="2">
        <v>-1.9607843137254902E-2</v>
      </c>
      <c r="D674" s="2">
        <v>4.0369292381934579E-3</v>
      </c>
      <c r="F674" s="2">
        <f t="shared" si="41"/>
        <v>4.3511776174225084E-3</v>
      </c>
      <c r="G674" s="2">
        <f t="shared" si="42"/>
        <v>-5.1978899690094574E-2</v>
      </c>
      <c r="H674" s="2">
        <f t="shared" si="43"/>
        <v>-2.0919554586786331E-2</v>
      </c>
      <c r="I674" s="2">
        <f t="shared" si="44"/>
        <v>8.5202808423874175E-4</v>
      </c>
    </row>
    <row r="675" spans="1:9" x14ac:dyDescent="0.3">
      <c r="A675" s="2">
        <v>-1.1930631319152105E-2</v>
      </c>
      <c r="B675" s="2">
        <v>-4.9927689478742515E-2</v>
      </c>
      <c r="C675" s="2">
        <v>-3.5999999999999942E-2</v>
      </c>
      <c r="D675" s="2">
        <v>-1.9624076752115638E-2</v>
      </c>
      <c r="F675" s="2">
        <f t="shared" si="41"/>
        <v>-1.279789912722888E-2</v>
      </c>
      <c r="G675" s="2">
        <f t="shared" si="42"/>
        <v>-5.1921354365907918E-2</v>
      </c>
      <c r="H675" s="2">
        <f t="shared" si="43"/>
        <v>-3.7311711449531368E-2</v>
      </c>
      <c r="I675" s="2">
        <f t="shared" si="44"/>
        <v>-2.2808977906070355E-2</v>
      </c>
    </row>
    <row r="676" spans="1:9" x14ac:dyDescent="0.3">
      <c r="A676" s="2">
        <v>-7.9201637013777477E-5</v>
      </c>
      <c r="B676" s="2">
        <v>-4.0474325939923582E-2</v>
      </c>
      <c r="C676" s="2">
        <v>-8.2987551867221097E-3</v>
      </c>
      <c r="D676" s="2">
        <v>4.5357692201572356E-3</v>
      </c>
      <c r="F676" s="2">
        <f t="shared" si="41"/>
        <v>-9.4646944509055211E-4</v>
      </c>
      <c r="G676" s="2">
        <f t="shared" si="42"/>
        <v>-4.2467990827088985E-2</v>
      </c>
      <c r="H676" s="2">
        <f t="shared" si="43"/>
        <v>-9.6104666362535392E-3</v>
      </c>
      <c r="I676" s="2">
        <f t="shared" si="44"/>
        <v>1.3508680662025195E-3</v>
      </c>
    </row>
    <row r="677" spans="1:9" x14ac:dyDescent="0.3">
      <c r="A677" s="2">
        <v>-1.7508689601564258E-2</v>
      </c>
      <c r="B677" s="2">
        <v>-4.9892276678291596E-2</v>
      </c>
      <c r="C677" s="2">
        <v>8.3682008368202027E-3</v>
      </c>
      <c r="D677" s="2">
        <v>8.9492443546711833E-3</v>
      </c>
      <c r="F677" s="2">
        <f t="shared" si="41"/>
        <v>-1.8375957409641031E-2</v>
      </c>
      <c r="G677" s="2">
        <f t="shared" si="42"/>
        <v>-5.1885941565456999E-2</v>
      </c>
      <c r="H677" s="2">
        <f t="shared" si="43"/>
        <v>7.0564893872887731E-3</v>
      </c>
      <c r="I677" s="2">
        <f t="shared" si="44"/>
        <v>5.7643432007164676E-3</v>
      </c>
    </row>
    <row r="678" spans="1:9" x14ac:dyDescent="0.3">
      <c r="A678" s="2">
        <v>1.61346773971502E-4</v>
      </c>
      <c r="B678" s="2">
        <v>-7.6381714007446189E-3</v>
      </c>
      <c r="C678" s="2">
        <v>-1.659751037344407E-2</v>
      </c>
      <c r="D678" s="2">
        <v>-2.0098005921416074E-2</v>
      </c>
      <c r="F678" s="2">
        <f t="shared" si="41"/>
        <v>-7.0592103410527262E-4</v>
      </c>
      <c r="G678" s="2">
        <f t="shared" si="42"/>
        <v>-9.6318362879100217E-3</v>
      </c>
      <c r="H678" s="2">
        <f t="shared" si="43"/>
        <v>-1.79092218229755E-2</v>
      </c>
      <c r="I678" s="2">
        <f t="shared" si="44"/>
        <v>-2.3282907075370791E-2</v>
      </c>
    </row>
    <row r="679" spans="1:9" x14ac:dyDescent="0.3">
      <c r="A679" s="2">
        <v>-4.0337395827031219E-2</v>
      </c>
      <c r="B679" s="2">
        <v>-4.9909801563439569E-2</v>
      </c>
      <c r="C679" s="2">
        <v>-7.5949367088607625E-2</v>
      </c>
      <c r="D679" s="2">
        <v>-6.1558260358571329E-2</v>
      </c>
      <c r="F679" s="2">
        <f t="shared" si="41"/>
        <v>-4.1204663635107996E-2</v>
      </c>
      <c r="G679" s="2">
        <f t="shared" si="42"/>
        <v>-5.1903466450604972E-2</v>
      </c>
      <c r="H679" s="2">
        <f t="shared" si="43"/>
        <v>-7.7261078538139058E-2</v>
      </c>
      <c r="I679" s="2">
        <f t="shared" si="44"/>
        <v>-6.4743161512526043E-2</v>
      </c>
    </row>
    <row r="680" spans="1:9" x14ac:dyDescent="0.3">
      <c r="A680" s="2">
        <v>-1.9555103317787348E-3</v>
      </c>
      <c r="B680" s="2">
        <v>4.4303797468354431E-2</v>
      </c>
      <c r="C680" s="2">
        <v>3.1963470319634833E-2</v>
      </c>
      <c r="D680" s="2">
        <v>1.4920124248302987E-2</v>
      </c>
      <c r="F680" s="2">
        <f t="shared" si="41"/>
        <v>-2.8227781398555097E-3</v>
      </c>
      <c r="G680" s="2">
        <f t="shared" si="42"/>
        <v>4.2310132581189028E-2</v>
      </c>
      <c r="H680" s="2">
        <f t="shared" si="43"/>
        <v>3.0651758870103404E-2</v>
      </c>
      <c r="I680" s="2">
        <f t="shared" si="44"/>
        <v>1.1735223094348272E-2</v>
      </c>
    </row>
    <row r="681" spans="1:9" x14ac:dyDescent="0.3">
      <c r="A681" s="2">
        <v>-1.4810924738459496E-2</v>
      </c>
      <c r="B681" s="2">
        <v>-1.1757590303030321E-2</v>
      </c>
      <c r="C681" s="2">
        <v>-5.7522123893805337E-2</v>
      </c>
      <c r="D681" s="2">
        <v>-3.1813454193797351E-2</v>
      </c>
      <c r="F681" s="2">
        <f t="shared" si="41"/>
        <v>-1.5678192546536272E-2</v>
      </c>
      <c r="G681" s="2">
        <f t="shared" si="42"/>
        <v>-1.3751255190195724E-2</v>
      </c>
      <c r="H681" s="2">
        <f t="shared" si="43"/>
        <v>-5.8833835343336763E-2</v>
      </c>
      <c r="I681" s="2">
        <f t="shared" si="44"/>
        <v>-3.4998355347752065E-2</v>
      </c>
    </row>
    <row r="682" spans="1:9" x14ac:dyDescent="0.3">
      <c r="A682" s="2">
        <v>-9.6222240563567901E-4</v>
      </c>
      <c r="B682" s="2">
        <v>5.7647639754411662E-3</v>
      </c>
      <c r="C682" s="2">
        <v>1.4084507042253554E-2</v>
      </c>
      <c r="D682" s="2">
        <v>4.5669420035607082E-3</v>
      </c>
      <c r="F682" s="2">
        <f t="shared" si="41"/>
        <v>-1.8294902137124536E-3</v>
      </c>
      <c r="G682" s="2">
        <f t="shared" si="42"/>
        <v>3.7710990882757638E-3</v>
      </c>
      <c r="H682" s="2">
        <f t="shared" si="43"/>
        <v>1.2772795592722125E-2</v>
      </c>
      <c r="I682" s="2">
        <f t="shared" si="44"/>
        <v>1.3820408496059921E-3</v>
      </c>
    </row>
    <row r="683" spans="1:9" x14ac:dyDescent="0.3">
      <c r="A683" s="2">
        <v>2.1726606886576225E-2</v>
      </c>
      <c r="B683" s="2">
        <v>1.951190243902402E-3</v>
      </c>
      <c r="C683" s="2">
        <v>-1.3888888888888921E-2</v>
      </c>
      <c r="D683" s="2">
        <v>1.2546486501300367E-2</v>
      </c>
      <c r="F683" s="2">
        <f t="shared" si="41"/>
        <v>2.0859339078499451E-2</v>
      </c>
      <c r="G683" s="2">
        <f t="shared" si="42"/>
        <v>-4.2474643263000402E-5</v>
      </c>
      <c r="H683" s="2">
        <f t="shared" si="43"/>
        <v>-1.5200600338420351E-2</v>
      </c>
      <c r="I683" s="2">
        <f t="shared" si="44"/>
        <v>9.3615853473456509E-3</v>
      </c>
    </row>
    <row r="684" spans="1:9" x14ac:dyDescent="0.3">
      <c r="A684" s="2">
        <v>-3.3101625462204471E-3</v>
      </c>
      <c r="B684" s="2">
        <v>3.66358774090325E-2</v>
      </c>
      <c r="C684" s="2">
        <v>4.6948356807510732E-3</v>
      </c>
      <c r="D684" s="2">
        <v>1.8630386936465251E-2</v>
      </c>
      <c r="F684" s="2">
        <f t="shared" si="41"/>
        <v>-4.177430354297222E-3</v>
      </c>
      <c r="G684" s="2">
        <f t="shared" si="42"/>
        <v>3.4642212521867097E-2</v>
      </c>
      <c r="H684" s="2">
        <f t="shared" si="43"/>
        <v>3.3831242312196436E-3</v>
      </c>
      <c r="I684" s="2">
        <f t="shared" si="44"/>
        <v>1.5445485782510536E-2</v>
      </c>
    </row>
    <row r="685" spans="1:9" x14ac:dyDescent="0.3">
      <c r="A685" s="2">
        <v>2.0388192156324497E-3</v>
      </c>
      <c r="B685" s="2">
        <v>4.9900198897731139E-2</v>
      </c>
      <c r="C685" s="2">
        <v>6.5420560747663656E-2</v>
      </c>
      <c r="D685" s="2">
        <v>1.8575709269506652E-2</v>
      </c>
      <c r="F685" s="2">
        <f t="shared" si="41"/>
        <v>1.171551407555675E-3</v>
      </c>
      <c r="G685" s="2">
        <f t="shared" si="42"/>
        <v>4.7906534010565736E-2</v>
      </c>
      <c r="H685" s="2">
        <f t="shared" si="43"/>
        <v>6.4108849298132223E-2</v>
      </c>
      <c r="I685" s="2">
        <f t="shared" si="44"/>
        <v>1.5390808115551937E-2</v>
      </c>
    </row>
    <row r="686" spans="1:9" x14ac:dyDescent="0.3">
      <c r="A686" s="2">
        <v>-1.2921852601356311E-2</v>
      </c>
      <c r="B686" s="2">
        <v>4.9653280478819714E-2</v>
      </c>
      <c r="C686" s="2">
        <v>-4.385964912280764E-3</v>
      </c>
      <c r="D686" s="2">
        <v>-1.5455025646517453E-2</v>
      </c>
      <c r="F686" s="2">
        <f t="shared" si="41"/>
        <v>-1.3789120409433087E-2</v>
      </c>
      <c r="G686" s="2">
        <f t="shared" si="42"/>
        <v>4.7659615591654311E-2</v>
      </c>
      <c r="H686" s="2">
        <f t="shared" si="43"/>
        <v>-5.6976763618121935E-3</v>
      </c>
      <c r="I686" s="2">
        <f t="shared" si="44"/>
        <v>-1.8639926800472169E-2</v>
      </c>
    </row>
    <row r="687" spans="1:9" x14ac:dyDescent="0.3">
      <c r="A687" s="2">
        <v>-9.1170180551670733E-3</v>
      </c>
      <c r="B687" s="2">
        <v>2.8340120051313582E-2</v>
      </c>
      <c r="C687" s="2">
        <v>-4.4052863436122407E-3</v>
      </c>
      <c r="D687" s="2">
        <v>3.1109867067212939E-3</v>
      </c>
      <c r="F687" s="2">
        <f t="shared" si="41"/>
        <v>-9.9842858632438487E-3</v>
      </c>
      <c r="G687" s="2">
        <f t="shared" si="42"/>
        <v>2.6346455164148179E-2</v>
      </c>
      <c r="H687" s="2">
        <f t="shared" si="43"/>
        <v>-5.7169977931436702E-3</v>
      </c>
      <c r="I687" s="2">
        <f t="shared" si="44"/>
        <v>-7.3914447233422182E-5</v>
      </c>
    </row>
    <row r="688" spans="1:9" x14ac:dyDescent="0.3">
      <c r="A688" s="2">
        <v>-6.0909458636716355E-3</v>
      </c>
      <c r="B688" s="2">
        <v>-4.9937848529575043E-2</v>
      </c>
      <c r="C688" s="2">
        <v>-3.0973451327433753E-2</v>
      </c>
      <c r="D688" s="2">
        <v>-1.4510829940665585E-2</v>
      </c>
      <c r="F688" s="2">
        <f t="shared" si="41"/>
        <v>-6.9582136717484099E-3</v>
      </c>
      <c r="G688" s="2">
        <f t="shared" si="42"/>
        <v>-5.1931513416740446E-2</v>
      </c>
      <c r="H688" s="2">
        <f t="shared" si="43"/>
        <v>-3.2285162776965179E-2</v>
      </c>
      <c r="I688" s="2">
        <f t="shared" si="44"/>
        <v>-1.76957310946203E-2</v>
      </c>
    </row>
    <row r="689" spans="1:9" x14ac:dyDescent="0.3">
      <c r="A689" s="2">
        <v>1.6809679755596638E-2</v>
      </c>
      <c r="B689" s="2">
        <v>-4.9836436205016377E-2</v>
      </c>
      <c r="C689" s="2">
        <v>-9.1324200913241692E-3</v>
      </c>
      <c r="D689" s="2">
        <v>-9.1235253497414966E-3</v>
      </c>
      <c r="F689" s="2">
        <f t="shared" si="41"/>
        <v>1.5942411947519865E-2</v>
      </c>
      <c r="G689" s="2">
        <f t="shared" si="42"/>
        <v>-5.183010109218178E-2</v>
      </c>
      <c r="H689" s="2">
        <f t="shared" si="43"/>
        <v>-1.0444131540855599E-2</v>
      </c>
      <c r="I689" s="2">
        <f t="shared" si="44"/>
        <v>-1.2308426503696212E-2</v>
      </c>
    </row>
    <row r="690" spans="1:9" x14ac:dyDescent="0.3">
      <c r="A690" s="2">
        <v>1.1650965808191511E-2</v>
      </c>
      <c r="B690" s="2">
        <v>1.6756612189922405E-2</v>
      </c>
      <c r="C690" s="2">
        <v>-4.608294930875478E-3</v>
      </c>
      <c r="D690" s="2">
        <v>3.913173830040835E-2</v>
      </c>
      <c r="F690" s="2">
        <f t="shared" si="41"/>
        <v>1.0783698000114736E-2</v>
      </c>
      <c r="G690" s="2">
        <f t="shared" si="42"/>
        <v>1.4762947302757002E-2</v>
      </c>
      <c r="H690" s="2">
        <f t="shared" si="43"/>
        <v>-5.9200063804069076E-3</v>
      </c>
      <c r="I690" s="2">
        <f t="shared" si="44"/>
        <v>3.5946837146453636E-2</v>
      </c>
    </row>
    <row r="691" spans="1:9" x14ac:dyDescent="0.3">
      <c r="A691" s="2">
        <v>-1.0278036076572464E-3</v>
      </c>
      <c r="B691" s="2">
        <v>-1.2416750989951434E-2</v>
      </c>
      <c r="C691" s="2">
        <v>3.2407407407407371E-2</v>
      </c>
      <c r="D691" s="2">
        <v>1.6543026459007266E-3</v>
      </c>
      <c r="F691" s="2">
        <f t="shared" si="41"/>
        <v>-1.8950714157340211E-3</v>
      </c>
      <c r="G691" s="2">
        <f t="shared" si="42"/>
        <v>-1.4410415877116837E-2</v>
      </c>
      <c r="H691" s="2">
        <f t="shared" si="43"/>
        <v>3.1095695957875941E-2</v>
      </c>
      <c r="I691" s="2">
        <f t="shared" si="44"/>
        <v>-1.5305985080539895E-3</v>
      </c>
    </row>
    <row r="692" spans="1:9" x14ac:dyDescent="0.3">
      <c r="A692" s="2">
        <v>-1.9530351858905977E-3</v>
      </c>
      <c r="B692" s="2">
        <v>-2.400315398779833E-3</v>
      </c>
      <c r="C692" s="2">
        <v>-3.1390134529147948E-2</v>
      </c>
      <c r="D692" s="2">
        <v>-1.2205256271805119E-2</v>
      </c>
      <c r="F692" s="2">
        <f t="shared" si="41"/>
        <v>-2.8203029939673722E-3</v>
      </c>
      <c r="G692" s="2">
        <f t="shared" si="42"/>
        <v>-4.393980285945235E-3</v>
      </c>
      <c r="H692" s="2">
        <f t="shared" si="43"/>
        <v>-3.2701845978679374E-2</v>
      </c>
      <c r="I692" s="2">
        <f t="shared" si="44"/>
        <v>-1.5390157425759835E-2</v>
      </c>
    </row>
    <row r="693" spans="1:9" x14ac:dyDescent="0.3">
      <c r="A693" s="2">
        <v>-1.5927393120948652E-2</v>
      </c>
      <c r="B693" s="2">
        <v>-4.8350151902156094E-2</v>
      </c>
      <c r="C693" s="2">
        <v>-6.0185185185185217E-2</v>
      </c>
      <c r="D693" s="2">
        <v>-5.6878177637127415E-2</v>
      </c>
      <c r="F693" s="2">
        <f t="shared" si="41"/>
        <v>-1.6794660929025425E-2</v>
      </c>
      <c r="G693" s="2">
        <f t="shared" si="42"/>
        <v>-5.0343816789321497E-2</v>
      </c>
      <c r="H693" s="2">
        <f t="shared" si="43"/>
        <v>-6.1496896634716643E-2</v>
      </c>
      <c r="I693" s="2">
        <f t="shared" si="44"/>
        <v>-6.0063078791082129E-2</v>
      </c>
    </row>
    <row r="694" spans="1:9" x14ac:dyDescent="0.3">
      <c r="A694" s="2">
        <v>3.3952576231932867E-2</v>
      </c>
      <c r="B694" s="2">
        <v>4.9963882975118216E-2</v>
      </c>
      <c r="C694" s="2">
        <v>4.926108374384236E-2</v>
      </c>
      <c r="D694" s="2">
        <v>4.8258682514578967E-2</v>
      </c>
      <c r="F694" s="2">
        <f t="shared" si="41"/>
        <v>3.308530842385609E-2</v>
      </c>
      <c r="G694" s="2">
        <f t="shared" si="42"/>
        <v>4.7970218087952814E-2</v>
      </c>
      <c r="H694" s="2">
        <f t="shared" si="43"/>
        <v>4.7949372294310934E-2</v>
      </c>
      <c r="I694" s="2">
        <f t="shared" si="44"/>
        <v>4.5073781360624253E-2</v>
      </c>
    </row>
    <row r="695" spans="1:9" x14ac:dyDescent="0.3">
      <c r="A695" s="2">
        <v>-2.0678413958927738E-3</v>
      </c>
      <c r="B695" s="2">
        <v>5.1599588623311692E-3</v>
      </c>
      <c r="C695" s="2">
        <v>-4.6948356807512406E-3</v>
      </c>
      <c r="D695" s="2">
        <v>-3.5258541081066778E-3</v>
      </c>
      <c r="F695" s="2">
        <f t="shared" si="41"/>
        <v>-2.9351092039695487E-3</v>
      </c>
      <c r="G695" s="2">
        <f t="shared" si="42"/>
        <v>3.1662939751657669E-3</v>
      </c>
      <c r="H695" s="2">
        <f t="shared" si="43"/>
        <v>-6.0065471302826702E-3</v>
      </c>
      <c r="I695" s="2">
        <f t="shared" si="44"/>
        <v>-6.710755262061394E-3</v>
      </c>
    </row>
    <row r="696" spans="1:9" x14ac:dyDescent="0.3">
      <c r="A696" s="2">
        <v>1.266077468063645E-2</v>
      </c>
      <c r="B696" s="2">
        <v>9.6965551365700703E-3</v>
      </c>
      <c r="C696" s="2">
        <v>-4.7169811320753709E-3</v>
      </c>
      <c r="D696" s="2">
        <v>-4.1137098244080714E-3</v>
      </c>
      <c r="F696" s="2">
        <f t="shared" si="41"/>
        <v>1.1793506872559674E-2</v>
      </c>
      <c r="G696" s="2">
        <f t="shared" si="42"/>
        <v>7.7028902494046675E-3</v>
      </c>
      <c r="H696" s="2">
        <f t="shared" si="43"/>
        <v>-6.0286925816068005E-3</v>
      </c>
      <c r="I696" s="2">
        <f t="shared" si="44"/>
        <v>-7.2986109783627871E-3</v>
      </c>
    </row>
    <row r="697" spans="1:9" x14ac:dyDescent="0.3">
      <c r="A697" s="2">
        <v>-7.8165045647856698E-3</v>
      </c>
      <c r="B697" s="2">
        <v>2.7115852051497859E-3</v>
      </c>
      <c r="C697" s="2">
        <v>9.4786729857819566E-3</v>
      </c>
      <c r="D697" s="2">
        <v>3.0908095908082551E-3</v>
      </c>
      <c r="F697" s="2">
        <f t="shared" si="41"/>
        <v>-8.6837723728624451E-3</v>
      </c>
      <c r="G697" s="2">
        <f t="shared" si="42"/>
        <v>7.1792031798438355E-4</v>
      </c>
      <c r="H697" s="2">
        <f t="shared" si="43"/>
        <v>8.166961536250527E-3</v>
      </c>
      <c r="I697" s="2">
        <f t="shared" si="44"/>
        <v>-9.4091563146461027E-5</v>
      </c>
    </row>
    <row r="698" spans="1:9" x14ac:dyDescent="0.3">
      <c r="A698" s="2">
        <v>-1.0105630086704695E-2</v>
      </c>
      <c r="B698" s="2">
        <v>-4.9126733521126724E-2</v>
      </c>
      <c r="C698" s="2">
        <v>5.6338028169014051E-2</v>
      </c>
      <c r="D698" s="2">
        <v>-2.9430442012713304E-2</v>
      </c>
      <c r="F698" s="2">
        <f t="shared" si="41"/>
        <v>-1.097289789478147E-2</v>
      </c>
      <c r="G698" s="2">
        <f t="shared" si="42"/>
        <v>-5.1120398408292127E-2</v>
      </c>
      <c r="H698" s="2">
        <f t="shared" si="43"/>
        <v>5.5026316719482625E-2</v>
      </c>
      <c r="I698" s="2">
        <f t="shared" si="44"/>
        <v>-3.2615343166668018E-2</v>
      </c>
    </row>
    <row r="699" spans="1:9" x14ac:dyDescent="0.3">
      <c r="A699" s="2">
        <v>-4.5419651917980334E-3</v>
      </c>
      <c r="B699" s="2">
        <v>-3.2112851320407171E-2</v>
      </c>
      <c r="C699" s="2">
        <v>-3.1111111111111079E-2</v>
      </c>
      <c r="D699" s="2">
        <v>-1.0384485971993977E-2</v>
      </c>
      <c r="F699" s="2">
        <f t="shared" si="41"/>
        <v>-5.4092329998748079E-3</v>
      </c>
      <c r="G699" s="2">
        <f t="shared" si="42"/>
        <v>-3.4106516207572574E-2</v>
      </c>
      <c r="H699" s="2">
        <f t="shared" si="43"/>
        <v>-3.2422822560642509E-2</v>
      </c>
      <c r="I699" s="2">
        <f t="shared" si="44"/>
        <v>-1.3569387125948693E-2</v>
      </c>
    </row>
    <row r="700" spans="1:9" x14ac:dyDescent="0.3">
      <c r="A700" s="2">
        <v>-6.2577428096705374E-3</v>
      </c>
      <c r="B700" s="2">
        <v>2.6934378456430635E-2</v>
      </c>
      <c r="C700" s="2">
        <v>-1.8348623853211107E-2</v>
      </c>
      <c r="D700" s="2">
        <v>1.2592190064633722E-2</v>
      </c>
      <c r="F700" s="2">
        <f t="shared" si="41"/>
        <v>-7.1250106177473118E-3</v>
      </c>
      <c r="G700" s="2">
        <f t="shared" si="42"/>
        <v>2.4940713569265232E-2</v>
      </c>
      <c r="H700" s="2">
        <f t="shared" si="43"/>
        <v>-1.9660335302742537E-2</v>
      </c>
      <c r="I700" s="2">
        <f t="shared" si="44"/>
        <v>9.4072889106790059E-3</v>
      </c>
    </row>
    <row r="701" spans="1:9" x14ac:dyDescent="0.3">
      <c r="A701" s="2">
        <v>-4.983055980486948E-2</v>
      </c>
      <c r="B701" s="2">
        <v>-4.9952270624019079E-2</v>
      </c>
      <c r="C701" s="2">
        <v>-9.8130841121495241E-2</v>
      </c>
      <c r="D701" s="2">
        <v>-8.5716805736196139E-2</v>
      </c>
      <c r="F701" s="2">
        <f t="shared" si="41"/>
        <v>-5.0697827612946257E-2</v>
      </c>
      <c r="G701" s="2">
        <f t="shared" si="42"/>
        <v>-5.1945935511184482E-2</v>
      </c>
      <c r="H701" s="2">
        <f t="shared" si="43"/>
        <v>-9.9442552571026674E-2</v>
      </c>
      <c r="I701" s="2">
        <f t="shared" si="44"/>
        <v>-8.8901706890150853E-2</v>
      </c>
    </row>
    <row r="702" spans="1:9" x14ac:dyDescent="0.3">
      <c r="A702" s="2">
        <v>1.2501465288431506E-2</v>
      </c>
      <c r="B702" s="2">
        <v>2.3842388540322092E-2</v>
      </c>
      <c r="C702" s="2">
        <v>6.2176165803108772E-2</v>
      </c>
      <c r="D702" s="2">
        <v>4.8414689278132576E-2</v>
      </c>
      <c r="F702" s="2">
        <f t="shared" si="41"/>
        <v>1.1634197480354731E-2</v>
      </c>
      <c r="G702" s="2">
        <f t="shared" si="42"/>
        <v>2.1848723653156689E-2</v>
      </c>
      <c r="H702" s="2">
        <f t="shared" si="43"/>
        <v>6.0864454353577346E-2</v>
      </c>
      <c r="I702" s="2">
        <f t="shared" si="44"/>
        <v>4.5229788124177862E-2</v>
      </c>
    </row>
    <row r="703" spans="1:9" x14ac:dyDescent="0.3">
      <c r="A703" s="2">
        <v>3.3100483531970364E-2</v>
      </c>
      <c r="B703" s="2">
        <v>-1.3482485202133607E-3</v>
      </c>
      <c r="C703" s="2">
        <v>4.8780487804878743E-3</v>
      </c>
      <c r="D703" s="2">
        <v>1.5907898061960267E-2</v>
      </c>
      <c r="F703" s="2">
        <f t="shared" si="41"/>
        <v>3.2233215723893587E-2</v>
      </c>
      <c r="G703" s="2">
        <f t="shared" si="42"/>
        <v>-3.3419134073787628E-3</v>
      </c>
      <c r="H703" s="2">
        <f t="shared" si="43"/>
        <v>3.5663373309564447E-3</v>
      </c>
      <c r="I703" s="2">
        <f t="shared" si="44"/>
        <v>1.2722996908005551E-2</v>
      </c>
    </row>
    <row r="704" spans="1:9" x14ac:dyDescent="0.3">
      <c r="A704" s="2">
        <v>1.6528594436125116E-2</v>
      </c>
      <c r="B704" s="2">
        <v>2.4545901196061383E-3</v>
      </c>
      <c r="C704" s="2">
        <v>1.4563106796116367E-2</v>
      </c>
      <c r="D704" s="2">
        <v>-1.611426124789887E-3</v>
      </c>
      <c r="F704" s="2">
        <f t="shared" si="41"/>
        <v>1.5661326628048342E-2</v>
      </c>
      <c r="G704" s="2">
        <f t="shared" si="42"/>
        <v>4.6092523244073598E-4</v>
      </c>
      <c r="H704" s="2">
        <f t="shared" si="43"/>
        <v>1.3251395346584937E-2</v>
      </c>
      <c r="I704" s="2">
        <f t="shared" si="44"/>
        <v>-4.7963272787446033E-3</v>
      </c>
    </row>
    <row r="705" spans="1:9" x14ac:dyDescent="0.3">
      <c r="A705" s="2">
        <v>-8.4425228123423731E-3</v>
      </c>
      <c r="B705" s="2">
        <v>3.1831978920156957E-3</v>
      </c>
      <c r="C705" s="2">
        <v>6.2200956937799083E-2</v>
      </c>
      <c r="D705" s="2">
        <v>1.2181111734637258E-3</v>
      </c>
      <c r="F705" s="2">
        <f t="shared" si="41"/>
        <v>-9.3097906204191484E-3</v>
      </c>
      <c r="G705" s="2">
        <f t="shared" si="42"/>
        <v>1.1895330048502933E-3</v>
      </c>
      <c r="H705" s="2">
        <f t="shared" si="43"/>
        <v>6.0889245488267657E-2</v>
      </c>
      <c r="I705" s="2">
        <f t="shared" si="44"/>
        <v>-1.9667899804909905E-3</v>
      </c>
    </row>
    <row r="706" spans="1:9" x14ac:dyDescent="0.3">
      <c r="A706" s="2">
        <v>-2.2179736785508625E-2</v>
      </c>
      <c r="B706" s="2">
        <v>-2.4896294120684611E-2</v>
      </c>
      <c r="C706" s="2">
        <v>-6.7567567567567571E-2</v>
      </c>
      <c r="D706" s="2">
        <v>-1.7520410876626764E-2</v>
      </c>
      <c r="F706" s="2">
        <f t="shared" si="41"/>
        <v>-2.3047004593585399E-2</v>
      </c>
      <c r="G706" s="2">
        <f t="shared" si="42"/>
        <v>-2.6889959007850014E-2</v>
      </c>
      <c r="H706" s="2">
        <f t="shared" si="43"/>
        <v>-6.8879279017099004E-2</v>
      </c>
      <c r="I706" s="2">
        <f t="shared" si="44"/>
        <v>-2.0705312030581482E-2</v>
      </c>
    </row>
    <row r="707" spans="1:9" x14ac:dyDescent="0.3">
      <c r="A707" s="2">
        <v>-3.6980492712934042E-2</v>
      </c>
      <c r="B707" s="2">
        <v>-4.9937451814768496E-2</v>
      </c>
      <c r="C707" s="2">
        <v>-7.7294685990338063E-2</v>
      </c>
      <c r="D707" s="2">
        <v>-3.1547935076062801E-2</v>
      </c>
      <c r="F707" s="2">
        <f t="shared" si="41"/>
        <v>-3.7847760521010819E-2</v>
      </c>
      <c r="G707" s="2">
        <f t="shared" si="42"/>
        <v>-5.1931116701933899E-2</v>
      </c>
      <c r="H707" s="2">
        <f t="shared" si="43"/>
        <v>-7.8606397439869496E-2</v>
      </c>
      <c r="I707" s="2">
        <f t="shared" si="44"/>
        <v>-3.4732836230017515E-2</v>
      </c>
    </row>
    <row r="708" spans="1:9" x14ac:dyDescent="0.3">
      <c r="A708" s="2">
        <v>-1.8085250220523494E-3</v>
      </c>
      <c r="B708" s="2">
        <v>-3.4646276948373904E-2</v>
      </c>
      <c r="C708" s="2">
        <v>3.6649214659685826E-2</v>
      </c>
      <c r="D708" s="2">
        <v>2.4008156468303458E-2</v>
      </c>
      <c r="F708" s="2">
        <f t="shared" ref="F708:F771" si="45">A708-A$1236</f>
        <v>-2.675792830129124E-3</v>
      </c>
      <c r="G708" s="2">
        <f t="shared" si="42"/>
        <v>-3.6639941835539307E-2</v>
      </c>
      <c r="H708" s="2">
        <f t="shared" si="43"/>
        <v>3.53375032101544E-2</v>
      </c>
      <c r="I708" s="2">
        <f t="shared" si="44"/>
        <v>2.082325531434874E-2</v>
      </c>
    </row>
    <row r="709" spans="1:9" x14ac:dyDescent="0.3">
      <c r="A709" s="2">
        <v>5.3053062994117148E-2</v>
      </c>
      <c r="B709" s="2">
        <v>4.9945464791683436E-2</v>
      </c>
      <c r="C709" s="2">
        <v>4.0404040404040435E-2</v>
      </c>
      <c r="D709" s="2">
        <v>3.4309484395887484E-2</v>
      </c>
      <c r="F709" s="2">
        <f t="shared" si="45"/>
        <v>5.2185795186040371E-2</v>
      </c>
      <c r="G709" s="2">
        <f t="shared" si="42"/>
        <v>4.7951799904518033E-2</v>
      </c>
      <c r="H709" s="2">
        <f t="shared" si="43"/>
        <v>3.9092328954509009E-2</v>
      </c>
      <c r="I709" s="2">
        <f t="shared" si="44"/>
        <v>3.1124583241932766E-2</v>
      </c>
    </row>
    <row r="710" spans="1:9" x14ac:dyDescent="0.3">
      <c r="A710" s="2">
        <v>1.6205763939554071E-2</v>
      </c>
      <c r="B710" s="2">
        <v>4.7049585223303735E-2</v>
      </c>
      <c r="C710" s="2">
        <v>-4.8543689320389039E-3</v>
      </c>
      <c r="D710" s="2">
        <v>5.2096125813910169E-2</v>
      </c>
      <c r="F710" s="2">
        <f t="shared" si="45"/>
        <v>1.5338496131477296E-2</v>
      </c>
      <c r="G710" s="2">
        <f t="shared" si="42"/>
        <v>4.5055920336138332E-2</v>
      </c>
      <c r="H710" s="2">
        <f t="shared" si="43"/>
        <v>-6.1660803815703335E-3</v>
      </c>
      <c r="I710" s="2">
        <f t="shared" si="44"/>
        <v>4.8911224659955455E-2</v>
      </c>
    </row>
    <row r="711" spans="1:9" x14ac:dyDescent="0.3">
      <c r="A711" s="2">
        <v>2.8843337343210027E-3</v>
      </c>
      <c r="B711" s="2">
        <v>-2.072983179929978E-2</v>
      </c>
      <c r="C711" s="2">
        <v>1.4634146341463448E-2</v>
      </c>
      <c r="D711" s="2">
        <v>-5.0204590479685065E-3</v>
      </c>
      <c r="F711" s="2">
        <f t="shared" si="45"/>
        <v>2.0170659262442282E-3</v>
      </c>
      <c r="G711" s="2">
        <f t="shared" si="42"/>
        <v>-2.2723496686465183E-2</v>
      </c>
      <c r="H711" s="2">
        <f t="shared" si="43"/>
        <v>1.3322434891932019E-2</v>
      </c>
      <c r="I711" s="2">
        <f t="shared" si="44"/>
        <v>-8.205360201923223E-3</v>
      </c>
    </row>
    <row r="712" spans="1:9" x14ac:dyDescent="0.3">
      <c r="A712" s="2">
        <v>8.2111939433933429E-3</v>
      </c>
      <c r="B712" s="2">
        <v>-1.1281561324936695E-2</v>
      </c>
      <c r="C712" s="2">
        <v>-1.9230769230769332E-2</v>
      </c>
      <c r="D712" s="2">
        <v>1.1533459251472395E-3</v>
      </c>
      <c r="F712" s="2">
        <f t="shared" si="45"/>
        <v>7.3439261353165685E-3</v>
      </c>
      <c r="G712" s="2">
        <f t="shared" si="42"/>
        <v>-1.3275226212102097E-2</v>
      </c>
      <c r="H712" s="2">
        <f t="shared" si="43"/>
        <v>-2.0542480680300762E-2</v>
      </c>
      <c r="I712" s="2">
        <f t="shared" si="44"/>
        <v>-2.0315552288074764E-3</v>
      </c>
    </row>
    <row r="713" spans="1:9" x14ac:dyDescent="0.3">
      <c r="A713" s="2">
        <v>-2.2903380440956338E-2</v>
      </c>
      <c r="B713" s="2">
        <v>-2.2692323076923097E-2</v>
      </c>
      <c r="C713" s="2">
        <v>-1.9607843137254832E-2</v>
      </c>
      <c r="D713" s="2">
        <v>-1.998734758486536E-2</v>
      </c>
      <c r="F713" s="2">
        <f t="shared" si="45"/>
        <v>-2.3770648249033112E-2</v>
      </c>
      <c r="G713" s="2">
        <f t="shared" si="42"/>
        <v>-2.46859879640885E-2</v>
      </c>
      <c r="H713" s="2">
        <f t="shared" si="43"/>
        <v>-2.0919554586786262E-2</v>
      </c>
      <c r="I713" s="2">
        <f t="shared" si="44"/>
        <v>-2.3172248738820077E-2</v>
      </c>
    </row>
    <row r="714" spans="1:9" x14ac:dyDescent="0.3">
      <c r="A714" s="2">
        <v>1.6882170195489238E-2</v>
      </c>
      <c r="B714" s="2">
        <v>2.9384788603722279E-2</v>
      </c>
      <c r="C714" s="2">
        <v>3.0000000000000072E-2</v>
      </c>
      <c r="D714" s="2">
        <v>3.3266668755466515E-2</v>
      </c>
      <c r="F714" s="2">
        <f t="shared" si="45"/>
        <v>1.6014902387412464E-2</v>
      </c>
      <c r="G714" s="2">
        <f t="shared" si="42"/>
        <v>2.7391123716556876E-2</v>
      </c>
      <c r="H714" s="2">
        <f t="shared" si="43"/>
        <v>2.8688288550468642E-2</v>
      </c>
      <c r="I714" s="2">
        <f t="shared" si="44"/>
        <v>3.0081767601511798E-2</v>
      </c>
    </row>
    <row r="715" spans="1:9" x14ac:dyDescent="0.3">
      <c r="A715" s="2">
        <v>3.2600333336602831E-2</v>
      </c>
      <c r="B715" s="2">
        <v>1.694913699071026E-2</v>
      </c>
      <c r="C715" s="2">
        <v>-4.8543689320389039E-3</v>
      </c>
      <c r="D715" s="2">
        <v>3.5068323771969792E-2</v>
      </c>
      <c r="F715" s="2">
        <f t="shared" si="45"/>
        <v>3.1733065528526054E-2</v>
      </c>
      <c r="G715" s="2">
        <f t="shared" si="42"/>
        <v>1.4955472103544858E-2</v>
      </c>
      <c r="H715" s="2">
        <f t="shared" si="43"/>
        <v>-6.1660803815703335E-3</v>
      </c>
      <c r="I715" s="2">
        <f t="shared" si="44"/>
        <v>3.1883422618015078E-2</v>
      </c>
    </row>
    <row r="716" spans="1:9" x14ac:dyDescent="0.3">
      <c r="A716" s="2">
        <v>-5.7622673380364597E-3</v>
      </c>
      <c r="B716" s="2">
        <v>-1.0651629072681704E-2</v>
      </c>
      <c r="C716" s="2">
        <v>-1.951219512195115E-2</v>
      </c>
      <c r="D716" s="2">
        <v>-9.1775902304876856E-3</v>
      </c>
      <c r="F716" s="2">
        <f t="shared" si="45"/>
        <v>-6.6295351461132341E-3</v>
      </c>
      <c r="G716" s="2">
        <f t="shared" si="42"/>
        <v>-1.2645293959847106E-2</v>
      </c>
      <c r="H716" s="2">
        <f t="shared" si="43"/>
        <v>-2.082390657148258E-2</v>
      </c>
      <c r="I716" s="2">
        <f t="shared" si="44"/>
        <v>-1.2362491384442401E-2</v>
      </c>
    </row>
    <row r="717" spans="1:9" x14ac:dyDescent="0.3">
      <c r="A717" s="2">
        <v>2.583699482916774E-2</v>
      </c>
      <c r="B717" s="2">
        <v>-1.3679528815706124E-2</v>
      </c>
      <c r="C717" s="2">
        <v>0</v>
      </c>
      <c r="D717" s="2">
        <v>1.5862911687011191E-2</v>
      </c>
      <c r="F717" s="2">
        <f t="shared" si="45"/>
        <v>2.4969727021090966E-2</v>
      </c>
      <c r="G717" s="2">
        <f t="shared" si="42"/>
        <v>-1.5673193702871527E-2</v>
      </c>
      <c r="H717" s="2">
        <f t="shared" si="43"/>
        <v>-1.3117114495314294E-3</v>
      </c>
      <c r="I717" s="2">
        <f t="shared" si="44"/>
        <v>1.2678010533056476E-2</v>
      </c>
    </row>
    <row r="718" spans="1:9" x14ac:dyDescent="0.3">
      <c r="A718" s="2">
        <v>3.1802532886148044E-3</v>
      </c>
      <c r="B718" s="2">
        <v>-1.4768203188367229E-2</v>
      </c>
      <c r="C718" s="2">
        <v>-4.9751243781095229E-3</v>
      </c>
      <c r="D718" s="2">
        <v>-1.1220002380688021E-2</v>
      </c>
      <c r="F718" s="2">
        <f t="shared" si="45"/>
        <v>2.3129854805380295E-3</v>
      </c>
      <c r="G718" s="2">
        <f t="shared" si="42"/>
        <v>-1.6761868075532631E-2</v>
      </c>
      <c r="H718" s="2">
        <f t="shared" si="43"/>
        <v>-6.2868358276409525E-3</v>
      </c>
      <c r="I718" s="2">
        <f t="shared" si="44"/>
        <v>-1.4404903534642736E-2</v>
      </c>
    </row>
    <row r="719" spans="1:9" x14ac:dyDescent="0.3">
      <c r="A719" s="2">
        <v>1.5536431591265221E-2</v>
      </c>
      <c r="B719" s="2">
        <v>-6.2565014662695085E-3</v>
      </c>
      <c r="C719" s="2">
        <v>1.5000000000000036E-2</v>
      </c>
      <c r="D719" s="2">
        <v>1.2037576712976873E-2</v>
      </c>
      <c r="F719" s="2">
        <f t="shared" si="45"/>
        <v>1.4669163783188445E-2</v>
      </c>
      <c r="G719" s="2">
        <f t="shared" si="42"/>
        <v>-8.2501663534349113E-3</v>
      </c>
      <c r="H719" s="2">
        <f t="shared" si="43"/>
        <v>1.3688288550468606E-2</v>
      </c>
      <c r="I719" s="2">
        <f t="shared" si="44"/>
        <v>8.8526755590221575E-3</v>
      </c>
    </row>
    <row r="720" spans="1:9" x14ac:dyDescent="0.3">
      <c r="A720" s="2">
        <v>6.6701768075909315E-3</v>
      </c>
      <c r="B720" s="2">
        <v>7.476327151846914E-3</v>
      </c>
      <c r="C720" s="2">
        <v>-4.9261083743843059E-3</v>
      </c>
      <c r="D720" s="2">
        <v>1.8659939236902238E-2</v>
      </c>
      <c r="F720" s="2">
        <f t="shared" si="45"/>
        <v>5.8029089995141571E-3</v>
      </c>
      <c r="G720" s="2">
        <f t="shared" si="42"/>
        <v>5.4826622646815121E-3</v>
      </c>
      <c r="H720" s="2">
        <f t="shared" si="43"/>
        <v>-6.2378198239157355E-3</v>
      </c>
      <c r="I720" s="2">
        <f t="shared" si="44"/>
        <v>1.5475038082947522E-2</v>
      </c>
    </row>
    <row r="721" spans="1:9" x14ac:dyDescent="0.3">
      <c r="A721" s="2">
        <v>1.0054537768608566E-2</v>
      </c>
      <c r="B721" s="2">
        <v>-8.5926001903689295E-3</v>
      </c>
      <c r="C721" s="2">
        <v>-1.4851485148514887E-2</v>
      </c>
      <c r="D721" s="2">
        <v>2.2870839973507869E-2</v>
      </c>
      <c r="F721" s="2">
        <f t="shared" si="45"/>
        <v>9.1872699605317909E-3</v>
      </c>
      <c r="G721" s="2">
        <f t="shared" si="42"/>
        <v>-1.0586265077534332E-2</v>
      </c>
      <c r="H721" s="2">
        <f t="shared" si="43"/>
        <v>-1.6163196598046315E-2</v>
      </c>
      <c r="I721" s="2">
        <f t="shared" si="44"/>
        <v>1.9685938819553151E-2</v>
      </c>
    </row>
    <row r="722" spans="1:9" x14ac:dyDescent="0.3">
      <c r="A722" s="2">
        <v>2.2883451094675328E-4</v>
      </c>
      <c r="B722" s="2">
        <v>1.667762573867369E-2</v>
      </c>
      <c r="C722" s="2">
        <v>-1.0050251256281372E-2</v>
      </c>
      <c r="D722" s="2">
        <v>3.9535357779011951E-3</v>
      </c>
      <c r="F722" s="2">
        <f t="shared" si="45"/>
        <v>-6.3843329713002142E-4</v>
      </c>
      <c r="G722" s="2">
        <f t="shared" si="42"/>
        <v>1.4683960851508287E-2</v>
      </c>
      <c r="H722" s="2">
        <f t="shared" si="43"/>
        <v>-1.1361962705812802E-2</v>
      </c>
      <c r="I722" s="2">
        <f t="shared" si="44"/>
        <v>7.6863462394647893E-4</v>
      </c>
    </row>
    <row r="723" spans="1:9" x14ac:dyDescent="0.3">
      <c r="A723" s="2">
        <v>1.9217999884348719E-2</v>
      </c>
      <c r="B723" s="2">
        <v>4.9987098166048613E-2</v>
      </c>
      <c r="C723" s="2">
        <v>0</v>
      </c>
      <c r="D723" s="2">
        <v>4.0683300969692936E-2</v>
      </c>
      <c r="F723" s="2">
        <f t="shared" si="45"/>
        <v>1.8350732076271945E-2</v>
      </c>
      <c r="G723" s="2">
        <f t="shared" ref="G723:G786" si="46">B723-B$1236</f>
        <v>4.799343327888321E-2</v>
      </c>
      <c r="H723" s="2">
        <f t="shared" ref="H723:H786" si="47">C723-C$1236</f>
        <v>-1.3117114495314294E-3</v>
      </c>
      <c r="I723" s="2">
        <f t="shared" ref="I723:I786" si="48">D723-D$1236</f>
        <v>3.7498399815738222E-2</v>
      </c>
    </row>
    <row r="724" spans="1:9" x14ac:dyDescent="0.3">
      <c r="A724" s="2">
        <v>-1.429144455649402E-2</v>
      </c>
      <c r="B724" s="2">
        <v>4.9944611638983012E-2</v>
      </c>
      <c r="C724" s="2">
        <v>-2.0304568527918711E-2</v>
      </c>
      <c r="D724" s="2">
        <v>9.7732491808932859E-3</v>
      </c>
      <c r="F724" s="2">
        <f t="shared" si="45"/>
        <v>-1.5158712364570795E-2</v>
      </c>
      <c r="G724" s="2">
        <f t="shared" si="46"/>
        <v>4.7950946751817609E-2</v>
      </c>
      <c r="H724" s="2">
        <f t="shared" si="47"/>
        <v>-2.161627997745014E-2</v>
      </c>
      <c r="I724" s="2">
        <f t="shared" si="48"/>
        <v>6.5883480269385702E-3</v>
      </c>
    </row>
    <row r="725" spans="1:9" x14ac:dyDescent="0.3">
      <c r="A725" s="2">
        <v>8.008401381995529E-3</v>
      </c>
      <c r="B725" s="2">
        <v>4.9912098418277644E-2</v>
      </c>
      <c r="C725" s="2">
        <v>4.6632124352331529E-2</v>
      </c>
      <c r="D725" s="2">
        <v>1.4344148611691502E-2</v>
      </c>
      <c r="F725" s="2">
        <f t="shared" si="45"/>
        <v>7.1411335739187546E-3</v>
      </c>
      <c r="G725" s="2">
        <f t="shared" si="46"/>
        <v>4.7918433531112241E-2</v>
      </c>
      <c r="H725" s="2">
        <f t="shared" si="47"/>
        <v>4.5320412902800103E-2</v>
      </c>
      <c r="I725" s="2">
        <f t="shared" si="48"/>
        <v>1.1159247457736787E-2</v>
      </c>
    </row>
    <row r="726" spans="1:9" x14ac:dyDescent="0.3">
      <c r="A726" s="2">
        <v>2.9557270802912667E-3</v>
      </c>
      <c r="B726" s="2">
        <v>4.9994475170033997E-2</v>
      </c>
      <c r="C726" s="2">
        <v>1.4851485148514887E-2</v>
      </c>
      <c r="D726" s="2">
        <v>1.0862896215631537E-2</v>
      </c>
      <c r="F726" s="2">
        <f t="shared" si="45"/>
        <v>2.0884592722144922E-3</v>
      </c>
      <c r="G726" s="2">
        <f t="shared" si="46"/>
        <v>4.8000810282868595E-2</v>
      </c>
      <c r="H726" s="2">
        <f t="shared" si="47"/>
        <v>1.3539773698983458E-2</v>
      </c>
      <c r="I726" s="2">
        <f t="shared" si="48"/>
        <v>7.6779950616768216E-3</v>
      </c>
    </row>
    <row r="727" spans="1:9" x14ac:dyDescent="0.3">
      <c r="A727" s="2">
        <v>-1.4134522089760664E-2</v>
      </c>
      <c r="B727" s="2">
        <v>4.9952172176796539E-2</v>
      </c>
      <c r="C727" s="2">
        <v>9.7560975609755751E-3</v>
      </c>
      <c r="D727" s="2">
        <v>3.5820737093405705E-2</v>
      </c>
      <c r="F727" s="2">
        <f t="shared" si="45"/>
        <v>-1.500178989783744E-2</v>
      </c>
      <c r="G727" s="2">
        <f t="shared" si="46"/>
        <v>4.7958507289631136E-2</v>
      </c>
      <c r="H727" s="2">
        <f t="shared" si="47"/>
        <v>8.4443861114441455E-3</v>
      </c>
      <c r="I727" s="2">
        <f t="shared" si="48"/>
        <v>3.2635835939450991E-2</v>
      </c>
    </row>
    <row r="728" spans="1:9" x14ac:dyDescent="0.3">
      <c r="A728" s="2">
        <v>-2.6655669731846608E-3</v>
      </c>
      <c r="B728" s="2">
        <v>4.9903762326459773E-2</v>
      </c>
      <c r="C728" s="2">
        <v>4.347826086956532E-2</v>
      </c>
      <c r="D728" s="2">
        <v>9.4165316906367896E-3</v>
      </c>
      <c r="F728" s="2">
        <f t="shared" si="45"/>
        <v>-3.5328347812614352E-3</v>
      </c>
      <c r="G728" s="2">
        <f t="shared" si="46"/>
        <v>4.791009743929437E-2</v>
      </c>
      <c r="H728" s="2">
        <f t="shared" si="47"/>
        <v>4.2166549420033894E-2</v>
      </c>
      <c r="I728" s="2">
        <f t="shared" si="48"/>
        <v>6.2316305366820739E-3</v>
      </c>
    </row>
    <row r="729" spans="1:9" x14ac:dyDescent="0.3">
      <c r="A729" s="2">
        <v>-1.7639966651388037E-2</v>
      </c>
      <c r="B729" s="2">
        <v>4.8495999159089878E-2</v>
      </c>
      <c r="C729" s="2">
        <v>9.2592592592592258E-3</v>
      </c>
      <c r="D729" s="2">
        <v>-2.8217646384044281E-2</v>
      </c>
      <c r="F729" s="2">
        <f t="shared" si="45"/>
        <v>-1.8507234459464811E-2</v>
      </c>
      <c r="G729" s="2">
        <f t="shared" si="46"/>
        <v>4.6502334271924475E-2</v>
      </c>
      <c r="H729" s="2">
        <f t="shared" si="47"/>
        <v>7.9475478097277962E-3</v>
      </c>
      <c r="I729" s="2">
        <f t="shared" si="48"/>
        <v>-3.1402547537998995E-2</v>
      </c>
    </row>
    <row r="730" spans="1:9" x14ac:dyDescent="0.3">
      <c r="A730" s="2">
        <v>1.6635350669621067E-2</v>
      </c>
      <c r="B730" s="2">
        <v>3.1264367816091952E-2</v>
      </c>
      <c r="C730" s="2">
        <v>2.7522935779816415E-2</v>
      </c>
      <c r="D730" s="2">
        <v>3.4253560348644796E-2</v>
      </c>
      <c r="F730" s="2">
        <f t="shared" si="45"/>
        <v>1.5768082861544293E-2</v>
      </c>
      <c r="G730" s="2">
        <f t="shared" si="46"/>
        <v>2.9270702928926549E-2</v>
      </c>
      <c r="H730" s="2">
        <f t="shared" si="47"/>
        <v>2.6211224330284985E-2</v>
      </c>
      <c r="I730" s="2">
        <f t="shared" si="48"/>
        <v>3.1068659194690079E-2</v>
      </c>
    </row>
    <row r="731" spans="1:9" x14ac:dyDescent="0.3">
      <c r="A731" s="2">
        <v>-2.0837129996773862E-3</v>
      </c>
      <c r="B731" s="2">
        <v>-4.9933125278644672E-2</v>
      </c>
      <c r="C731" s="2">
        <v>-3.1249999999999969E-2</v>
      </c>
      <c r="D731" s="2">
        <v>4.2606962870529886E-3</v>
      </c>
      <c r="F731" s="2">
        <f t="shared" si="45"/>
        <v>-2.9509808077541611E-3</v>
      </c>
      <c r="G731" s="2">
        <f t="shared" si="46"/>
        <v>-5.1926790165810074E-2</v>
      </c>
      <c r="H731" s="2">
        <f t="shared" si="47"/>
        <v>-3.2561711449531398E-2</v>
      </c>
      <c r="I731" s="2">
        <f t="shared" si="48"/>
        <v>1.0757951330982725E-3</v>
      </c>
    </row>
    <row r="732" spans="1:9" x14ac:dyDescent="0.3">
      <c r="A732" s="2">
        <v>-1.8830019032671338E-2</v>
      </c>
      <c r="B732" s="2">
        <v>-4.9929621773815124E-2</v>
      </c>
      <c r="C732" s="2">
        <v>-2.3041474654377881E-2</v>
      </c>
      <c r="D732" s="2">
        <v>7.6828270081345249E-3</v>
      </c>
      <c r="F732" s="2">
        <f t="shared" si="45"/>
        <v>-1.9697286840748111E-2</v>
      </c>
      <c r="G732" s="2">
        <f t="shared" si="46"/>
        <v>-5.1923286660980526E-2</v>
      </c>
      <c r="H732" s="2">
        <f t="shared" si="47"/>
        <v>-2.4353186103909311E-2</v>
      </c>
      <c r="I732" s="2">
        <f t="shared" si="48"/>
        <v>4.4979258541798083E-3</v>
      </c>
    </row>
    <row r="733" spans="1:9" x14ac:dyDescent="0.3">
      <c r="A733" s="2">
        <v>-3.6703234081012929E-3</v>
      </c>
      <c r="B733" s="2">
        <v>-2.7363441991861425E-2</v>
      </c>
      <c r="C733" s="2">
        <v>-1.886792452830182E-2</v>
      </c>
      <c r="D733" s="2">
        <v>1.137992440013044E-3</v>
      </c>
      <c r="F733" s="2">
        <f t="shared" si="45"/>
        <v>-4.5375912161780673E-3</v>
      </c>
      <c r="G733" s="2">
        <f t="shared" si="46"/>
        <v>-2.9357106879026828E-2</v>
      </c>
      <c r="H733" s="2">
        <f t="shared" si="47"/>
        <v>-2.017963597783325E-2</v>
      </c>
      <c r="I733" s="2">
        <f t="shared" si="48"/>
        <v>-2.0469087139416723E-3</v>
      </c>
    </row>
    <row r="734" spans="1:9" x14ac:dyDescent="0.3">
      <c r="A734" s="2">
        <v>-3.0569116134541723E-3</v>
      </c>
      <c r="B734" s="2">
        <v>-4.9969483241181736E-2</v>
      </c>
      <c r="C734" s="2">
        <v>-2.8846153846153914E-2</v>
      </c>
      <c r="D734" s="2">
        <v>1.5640363887521345E-2</v>
      </c>
      <c r="F734" s="2">
        <f t="shared" si="45"/>
        <v>-3.9241794215309472E-3</v>
      </c>
      <c r="G734" s="2">
        <f t="shared" si="46"/>
        <v>-5.1963148128347139E-2</v>
      </c>
      <c r="H734" s="2">
        <f t="shared" si="47"/>
        <v>-3.0157865295685343E-2</v>
      </c>
      <c r="I734" s="2">
        <f t="shared" si="48"/>
        <v>1.245546273356663E-2</v>
      </c>
    </row>
    <row r="735" spans="1:9" x14ac:dyDescent="0.3">
      <c r="A735" s="2">
        <v>3.8111545430505836E-2</v>
      </c>
      <c r="B735" s="2">
        <v>-2.8330125422361546E-2</v>
      </c>
      <c r="C735" s="2">
        <v>-1.9801980198019733E-2</v>
      </c>
      <c r="D735" s="2">
        <v>-2.9343989637529405E-2</v>
      </c>
      <c r="F735" s="2">
        <f t="shared" si="45"/>
        <v>3.7244277622429059E-2</v>
      </c>
      <c r="G735" s="2">
        <f t="shared" si="46"/>
        <v>-3.0323790309526949E-2</v>
      </c>
      <c r="H735" s="2">
        <f t="shared" si="47"/>
        <v>-2.1113691647551162E-2</v>
      </c>
      <c r="I735" s="2">
        <f t="shared" si="48"/>
        <v>-3.2528890791484119E-2</v>
      </c>
    </row>
    <row r="736" spans="1:9" x14ac:dyDescent="0.3">
      <c r="A736" s="2">
        <v>2.9403928423791106E-2</v>
      </c>
      <c r="B736" s="2">
        <v>4.6649755617125997E-2</v>
      </c>
      <c r="C736" s="2">
        <v>1.0101010101010065E-2</v>
      </c>
      <c r="D736" s="2">
        <v>7.2176171708678103E-3</v>
      </c>
      <c r="F736" s="2">
        <f t="shared" si="45"/>
        <v>2.8536660615714332E-2</v>
      </c>
      <c r="G736" s="2">
        <f t="shared" si="46"/>
        <v>4.4656090729960594E-2</v>
      </c>
      <c r="H736" s="2">
        <f t="shared" si="47"/>
        <v>8.7892986514786359E-3</v>
      </c>
      <c r="I736" s="2">
        <f t="shared" si="48"/>
        <v>4.0327160169130946E-3</v>
      </c>
    </row>
    <row r="737" spans="1:9" x14ac:dyDescent="0.3">
      <c r="A737" s="2">
        <v>2.3414104523533326E-2</v>
      </c>
      <c r="B737" s="2">
        <v>4.9931673078082703E-2</v>
      </c>
      <c r="C737" s="2">
        <v>0</v>
      </c>
      <c r="D737" s="2">
        <v>4.6887540671325834E-2</v>
      </c>
      <c r="F737" s="2">
        <f t="shared" si="45"/>
        <v>2.2546836715456552E-2</v>
      </c>
      <c r="G737" s="2">
        <f t="shared" si="46"/>
        <v>4.79380081909173E-2</v>
      </c>
      <c r="H737" s="2">
        <f t="shared" si="47"/>
        <v>-1.3117114495314294E-3</v>
      </c>
      <c r="I737" s="2">
        <f t="shared" si="48"/>
        <v>4.370263951737112E-2</v>
      </c>
    </row>
    <row r="738" spans="1:9" x14ac:dyDescent="0.3">
      <c r="A738" s="2">
        <v>-8.3749119622473049E-3</v>
      </c>
      <c r="B738" s="2">
        <v>1.1313564413058428E-2</v>
      </c>
      <c r="C738" s="2">
        <v>-5.0000000000000712E-3</v>
      </c>
      <c r="D738" s="2">
        <v>-5.7078509187555799E-3</v>
      </c>
      <c r="F738" s="2">
        <f t="shared" si="45"/>
        <v>-9.2421797703240802E-3</v>
      </c>
      <c r="G738" s="2">
        <f t="shared" si="46"/>
        <v>9.3198995258930249E-3</v>
      </c>
      <c r="H738" s="2">
        <f t="shared" si="47"/>
        <v>-6.3117114495315008E-3</v>
      </c>
      <c r="I738" s="2">
        <f t="shared" si="48"/>
        <v>-8.8927520727102964E-3</v>
      </c>
    </row>
    <row r="739" spans="1:9" x14ac:dyDescent="0.3">
      <c r="A739" s="2">
        <v>-2.3125996268518429E-2</v>
      </c>
      <c r="B739" s="2">
        <v>-4.9995051182933598E-2</v>
      </c>
      <c r="C739" s="2">
        <v>-1.5075376884421969E-2</v>
      </c>
      <c r="D739" s="2">
        <v>4.7947762172947852E-3</v>
      </c>
      <c r="F739" s="2">
        <f t="shared" si="45"/>
        <v>-2.3993264076595203E-2</v>
      </c>
      <c r="G739" s="2">
        <f t="shared" si="46"/>
        <v>-5.1988716070099E-2</v>
      </c>
      <c r="H739" s="2">
        <f t="shared" si="47"/>
        <v>-1.6387088333953397E-2</v>
      </c>
      <c r="I739" s="2">
        <f t="shared" si="48"/>
        <v>1.6098750633400691E-3</v>
      </c>
    </row>
    <row r="740" spans="1:9" x14ac:dyDescent="0.3">
      <c r="A740" s="2">
        <v>2.9925734321705866E-2</v>
      </c>
      <c r="B740" s="2">
        <v>4.9916658188828497E-2</v>
      </c>
      <c r="C740" s="2">
        <v>2.0408163265306048E-2</v>
      </c>
      <c r="D740" s="2">
        <v>4.8638573517999828E-2</v>
      </c>
      <c r="F740" s="2">
        <f t="shared" si="45"/>
        <v>2.9058466513629092E-2</v>
      </c>
      <c r="G740" s="2">
        <f t="shared" si="46"/>
        <v>4.7922993301663094E-2</v>
      </c>
      <c r="H740" s="2">
        <f t="shared" si="47"/>
        <v>1.9096451815774618E-2</v>
      </c>
      <c r="I740" s="2">
        <f t="shared" si="48"/>
        <v>4.5453672364045114E-2</v>
      </c>
    </row>
    <row r="741" spans="1:9" x14ac:dyDescent="0.3">
      <c r="A741" s="2">
        <v>9.7278062552195413E-4</v>
      </c>
      <c r="B741" s="2">
        <v>-2.8982642183622846E-2</v>
      </c>
      <c r="C741" s="2">
        <v>-4.0000000000000036E-2</v>
      </c>
      <c r="D741" s="2">
        <v>-2.5549977677992022E-2</v>
      </c>
      <c r="F741" s="2">
        <f t="shared" si="45"/>
        <v>1.0551281744517946E-4</v>
      </c>
      <c r="G741" s="2">
        <f t="shared" si="46"/>
        <v>-3.0976307070788248E-2</v>
      </c>
      <c r="H741" s="2">
        <f t="shared" si="47"/>
        <v>-4.1311711449531462E-2</v>
      </c>
      <c r="I741" s="2">
        <f t="shared" si="48"/>
        <v>-2.8734878831946739E-2</v>
      </c>
    </row>
    <row r="742" spans="1:9" x14ac:dyDescent="0.3">
      <c r="A742" s="2">
        <v>1.4936975702751043E-2</v>
      </c>
      <c r="B742" s="2">
        <v>-2.9847707613382915E-2</v>
      </c>
      <c r="C742" s="2">
        <v>-5.2083333333332229E-3</v>
      </c>
      <c r="D742" s="2">
        <v>1.9043640930903064E-2</v>
      </c>
      <c r="F742" s="2">
        <f t="shared" si="45"/>
        <v>1.4069707894674268E-2</v>
      </c>
      <c r="G742" s="2">
        <f t="shared" si="46"/>
        <v>-3.1841372500548318E-2</v>
      </c>
      <c r="H742" s="2">
        <f t="shared" si="47"/>
        <v>-6.5200447828646525E-3</v>
      </c>
      <c r="I742" s="2">
        <f t="shared" si="48"/>
        <v>1.5858739776948346E-2</v>
      </c>
    </row>
    <row r="743" spans="1:9" x14ac:dyDescent="0.3">
      <c r="A743" s="2">
        <v>-1.0497069241359604E-2</v>
      </c>
      <c r="B743" s="2">
        <v>-8.9558531397539512E-3</v>
      </c>
      <c r="C743" s="2">
        <v>-5.2356020942409117E-3</v>
      </c>
      <c r="D743" s="2">
        <v>-1.9570787072744157E-2</v>
      </c>
      <c r="F743" s="2">
        <f t="shared" si="45"/>
        <v>-1.1364337049436379E-2</v>
      </c>
      <c r="G743" s="2">
        <f t="shared" si="46"/>
        <v>-1.0949518026919354E-2</v>
      </c>
      <c r="H743" s="2">
        <f t="shared" si="47"/>
        <v>-6.5473135437723413E-3</v>
      </c>
      <c r="I743" s="2">
        <f t="shared" si="48"/>
        <v>-2.2755688226698875E-2</v>
      </c>
    </row>
    <row r="744" spans="1:9" x14ac:dyDescent="0.3">
      <c r="A744" s="2">
        <v>-3.5122815326142616E-3</v>
      </c>
      <c r="B744" s="2">
        <v>-2.4452477766169965E-2</v>
      </c>
      <c r="C744" s="2">
        <v>-2.1052631578947295E-2</v>
      </c>
      <c r="D744" s="2">
        <v>3.2161642054594794E-3</v>
      </c>
      <c r="F744" s="2">
        <f t="shared" si="45"/>
        <v>-4.3795493406910361E-3</v>
      </c>
      <c r="G744" s="2">
        <f t="shared" si="46"/>
        <v>-2.6446142653335367E-2</v>
      </c>
      <c r="H744" s="2">
        <f t="shared" si="47"/>
        <v>-2.2364343028478725E-2</v>
      </c>
      <c r="I744" s="2">
        <f t="shared" si="48"/>
        <v>3.1263051504763252E-5</v>
      </c>
    </row>
    <row r="745" spans="1:9" x14ac:dyDescent="0.3">
      <c r="A745" s="2">
        <v>-3.1217961970435585E-2</v>
      </c>
      <c r="B745" s="2">
        <v>-3.0296413172530408E-2</v>
      </c>
      <c r="C745" s="2">
        <v>-2.1505376344086134E-2</v>
      </c>
      <c r="D745" s="2">
        <v>-3.6631777284547577E-2</v>
      </c>
      <c r="F745" s="2">
        <f t="shared" si="45"/>
        <v>-3.2085229778512359E-2</v>
      </c>
      <c r="G745" s="2">
        <f t="shared" si="46"/>
        <v>-3.2290078059695811E-2</v>
      </c>
      <c r="H745" s="2">
        <f t="shared" si="47"/>
        <v>-2.2817087793617564E-2</v>
      </c>
      <c r="I745" s="2">
        <f t="shared" si="48"/>
        <v>-3.9816678438502291E-2</v>
      </c>
    </row>
    <row r="746" spans="1:9" x14ac:dyDescent="0.3">
      <c r="A746" s="2">
        <v>-1.9583121078985896E-2</v>
      </c>
      <c r="B746" s="2">
        <v>1.2699469714984965E-2</v>
      </c>
      <c r="C746" s="2">
        <v>-5.4945054945053778E-3</v>
      </c>
      <c r="D746" s="2">
        <v>7.0996168597587002E-4</v>
      </c>
      <c r="F746" s="2">
        <f t="shared" si="45"/>
        <v>-2.045038888706267E-2</v>
      </c>
      <c r="G746" s="2">
        <f t="shared" si="46"/>
        <v>1.0705804827819562E-2</v>
      </c>
      <c r="H746" s="2">
        <f t="shared" si="47"/>
        <v>-6.8062169440368074E-3</v>
      </c>
      <c r="I746" s="2">
        <f t="shared" si="48"/>
        <v>-2.474939467978846E-3</v>
      </c>
    </row>
    <row r="747" spans="1:9" x14ac:dyDescent="0.3">
      <c r="A747" s="2">
        <v>-7.6677702332405683E-3</v>
      </c>
      <c r="B747" s="2">
        <v>-2.7188991957092228E-2</v>
      </c>
      <c r="C747" s="2">
        <v>0</v>
      </c>
      <c r="D747" s="2">
        <v>-3.414130676726343E-3</v>
      </c>
      <c r="F747" s="2">
        <f t="shared" si="45"/>
        <v>-8.5350380413173436E-3</v>
      </c>
      <c r="G747" s="2">
        <f t="shared" si="46"/>
        <v>-2.918265684425763E-2</v>
      </c>
      <c r="H747" s="2">
        <f t="shared" si="47"/>
        <v>-1.3117114495314294E-3</v>
      </c>
      <c r="I747" s="2">
        <f t="shared" si="48"/>
        <v>-6.5990318306810587E-3</v>
      </c>
    </row>
    <row r="748" spans="1:9" x14ac:dyDescent="0.3">
      <c r="A748" s="2">
        <v>-3.9055189667281394E-2</v>
      </c>
      <c r="B748" s="2">
        <v>-2.9089665409710211E-2</v>
      </c>
      <c r="C748" s="2">
        <v>-1.1049723756906233E-2</v>
      </c>
      <c r="D748" s="2">
        <v>-2.226716879308429E-2</v>
      </c>
      <c r="F748" s="2">
        <f t="shared" si="45"/>
        <v>-3.9922457475358171E-2</v>
      </c>
      <c r="G748" s="2">
        <f t="shared" si="46"/>
        <v>-3.1083330296875614E-2</v>
      </c>
      <c r="H748" s="2">
        <f t="shared" si="47"/>
        <v>-1.2361435206437663E-2</v>
      </c>
      <c r="I748" s="2">
        <f t="shared" si="48"/>
        <v>-2.5452069947039007E-2</v>
      </c>
    </row>
    <row r="749" spans="1:9" x14ac:dyDescent="0.3">
      <c r="A749" s="2">
        <v>-1.7333142036927238E-2</v>
      </c>
      <c r="B749" s="2">
        <v>-1.9151672493996151E-2</v>
      </c>
      <c r="C749" s="2">
        <v>-2.793296089385475E-2</v>
      </c>
      <c r="D749" s="2">
        <v>-4.0111056765468438E-2</v>
      </c>
      <c r="F749" s="2">
        <f t="shared" si="45"/>
        <v>-1.8200409845004012E-2</v>
      </c>
      <c r="G749" s="2">
        <f t="shared" si="46"/>
        <v>-2.1145337381161554E-2</v>
      </c>
      <c r="H749" s="2">
        <f t="shared" si="47"/>
        <v>-2.924467234338618E-2</v>
      </c>
      <c r="I749" s="2">
        <f t="shared" si="48"/>
        <v>-4.3295957919423152E-2</v>
      </c>
    </row>
    <row r="750" spans="1:9" x14ac:dyDescent="0.3">
      <c r="A750" s="2">
        <v>-1.0243825826448347E-2</v>
      </c>
      <c r="B750" s="2">
        <v>-3.8931481153782671E-2</v>
      </c>
      <c r="C750" s="2">
        <v>-5.7471264367814868E-3</v>
      </c>
      <c r="D750" s="2">
        <v>4.6456850396276528E-3</v>
      </c>
      <c r="F750" s="2">
        <f t="shared" si="45"/>
        <v>-1.1111093634525122E-2</v>
      </c>
      <c r="G750" s="2">
        <f t="shared" si="46"/>
        <v>-4.0925146040948074E-2</v>
      </c>
      <c r="H750" s="2">
        <f t="shared" si="47"/>
        <v>-7.0588378863129164E-3</v>
      </c>
      <c r="I750" s="2">
        <f t="shared" si="48"/>
        <v>1.4607838856729367E-3</v>
      </c>
    </row>
    <row r="751" spans="1:9" x14ac:dyDescent="0.3">
      <c r="A751" s="2">
        <v>-2.0373183423436057E-2</v>
      </c>
      <c r="B751" s="2">
        <v>-2.2809408293297875E-2</v>
      </c>
      <c r="C751" s="2">
        <v>-5.7803468208092484E-2</v>
      </c>
      <c r="D751" s="2">
        <v>-3.496436080192504E-2</v>
      </c>
      <c r="F751" s="2">
        <f t="shared" si="45"/>
        <v>-2.124045123151283E-2</v>
      </c>
      <c r="G751" s="2">
        <f t="shared" si="46"/>
        <v>-2.4803073180463278E-2</v>
      </c>
      <c r="H751" s="2">
        <f t="shared" si="47"/>
        <v>-5.9115179657623911E-2</v>
      </c>
      <c r="I751" s="2">
        <f t="shared" si="48"/>
        <v>-3.8149261955879754E-2</v>
      </c>
    </row>
    <row r="752" spans="1:9" x14ac:dyDescent="0.3">
      <c r="A752" s="2">
        <v>1.1336136179217563E-2</v>
      </c>
      <c r="B752" s="2">
        <v>2.882649999999996E-2</v>
      </c>
      <c r="C752" s="2">
        <v>2.4539877300613407E-2</v>
      </c>
      <c r="D752" s="2">
        <v>4.3760612642294097E-3</v>
      </c>
      <c r="F752" s="2">
        <f t="shared" si="45"/>
        <v>1.0468868371140787E-2</v>
      </c>
      <c r="G752" s="2">
        <f t="shared" si="46"/>
        <v>2.6832835112834557E-2</v>
      </c>
      <c r="H752" s="2">
        <f t="shared" si="47"/>
        <v>2.3228165851081978E-2</v>
      </c>
      <c r="I752" s="2">
        <f t="shared" si="48"/>
        <v>1.1911601102746936E-3</v>
      </c>
    </row>
    <row r="753" spans="1:9" x14ac:dyDescent="0.3">
      <c r="A753" s="2">
        <v>2.4725607433507608E-4</v>
      </c>
      <c r="B753" s="2">
        <v>1.0042197174575723E-2</v>
      </c>
      <c r="C753" s="2">
        <v>0.12574850299401208</v>
      </c>
      <c r="D753" s="2">
        <v>2.5192888266709124E-2</v>
      </c>
      <c r="F753" s="2">
        <f t="shared" si="45"/>
        <v>-6.2001173374169865E-4</v>
      </c>
      <c r="G753" s="2">
        <f t="shared" si="46"/>
        <v>8.0485322874103201E-3</v>
      </c>
      <c r="H753" s="2">
        <f t="shared" si="47"/>
        <v>0.12443679154448065</v>
      </c>
      <c r="I753" s="2">
        <f t="shared" si="48"/>
        <v>2.2007987112754406E-2</v>
      </c>
    </row>
    <row r="754" spans="1:9" x14ac:dyDescent="0.3">
      <c r="A754" s="2">
        <v>4.2003126958103362E-2</v>
      </c>
      <c r="B754" s="2">
        <v>4.9957053394519911E-2</v>
      </c>
      <c r="C754" s="2">
        <v>-5.3191489361702881E-3</v>
      </c>
      <c r="D754" s="2">
        <v>3.7489984743520034E-2</v>
      </c>
      <c r="F754" s="2">
        <f t="shared" si="45"/>
        <v>4.1135859150026585E-2</v>
      </c>
      <c r="G754" s="2">
        <f t="shared" si="46"/>
        <v>4.7963388507354508E-2</v>
      </c>
      <c r="H754" s="2">
        <f t="shared" si="47"/>
        <v>-6.6308603857017177E-3</v>
      </c>
      <c r="I754" s="2">
        <f t="shared" si="48"/>
        <v>3.430508358956532E-2</v>
      </c>
    </row>
    <row r="755" spans="1:9" x14ac:dyDescent="0.3">
      <c r="A755" s="2">
        <v>3.6376459197657572E-3</v>
      </c>
      <c r="B755" s="2">
        <v>4.8866012189871043E-2</v>
      </c>
      <c r="C755" s="2">
        <v>-1.6042780748663141E-2</v>
      </c>
      <c r="D755" s="2">
        <v>-1.7162748309900342E-3</v>
      </c>
      <c r="F755" s="2">
        <f t="shared" si="45"/>
        <v>2.7703781116889823E-3</v>
      </c>
      <c r="G755" s="2">
        <f t="shared" si="46"/>
        <v>4.687234730270564E-2</v>
      </c>
      <c r="H755" s="2">
        <f t="shared" si="47"/>
        <v>-1.7354492198194571E-2</v>
      </c>
      <c r="I755" s="2">
        <f t="shared" si="48"/>
        <v>-4.9011759849447506E-3</v>
      </c>
    </row>
    <row r="756" spans="1:9" x14ac:dyDescent="0.3">
      <c r="A756" s="2">
        <v>-2.3046545174316587E-2</v>
      </c>
      <c r="B756" s="2">
        <v>-3.9790472049168912E-2</v>
      </c>
      <c r="C756" s="2">
        <v>-3.2608695652173801E-2</v>
      </c>
      <c r="D756" s="2">
        <v>-3.0420599292377195E-2</v>
      </c>
      <c r="F756" s="2">
        <f t="shared" si="45"/>
        <v>-2.3913812982393361E-2</v>
      </c>
      <c r="G756" s="2">
        <f t="shared" si="46"/>
        <v>-4.1784136936334315E-2</v>
      </c>
      <c r="H756" s="2">
        <f t="shared" si="47"/>
        <v>-3.3920407101705227E-2</v>
      </c>
      <c r="I756" s="2">
        <f t="shared" si="48"/>
        <v>-3.3605500446331912E-2</v>
      </c>
    </row>
    <row r="757" spans="1:9" x14ac:dyDescent="0.3">
      <c r="A757" s="2">
        <v>5.8310002411448458E-2</v>
      </c>
      <c r="B757" s="2">
        <v>2.0081239698200797E-2</v>
      </c>
      <c r="C757" s="2">
        <v>2.247191011235947E-2</v>
      </c>
      <c r="D757" s="2">
        <v>4.9556789271964226E-2</v>
      </c>
      <c r="F757" s="2">
        <f t="shared" si="45"/>
        <v>5.7442734603371681E-2</v>
      </c>
      <c r="G757" s="2">
        <f t="shared" si="46"/>
        <v>1.8087574811035394E-2</v>
      </c>
      <c r="H757" s="2">
        <f t="shared" si="47"/>
        <v>2.1160198662828041E-2</v>
      </c>
      <c r="I757" s="2">
        <f t="shared" si="48"/>
        <v>4.6371888118009512E-2</v>
      </c>
    </row>
    <row r="758" spans="1:9" x14ac:dyDescent="0.3">
      <c r="A758" s="2">
        <v>-6.6870063176193931E-3</v>
      </c>
      <c r="B758" s="2">
        <v>-2.0141115432058945E-2</v>
      </c>
      <c r="C758" s="2">
        <v>-5.4945054945053778E-3</v>
      </c>
      <c r="D758" s="2">
        <v>-2.2031567767685133E-2</v>
      </c>
      <c r="F758" s="2">
        <f t="shared" si="45"/>
        <v>-7.5542741256961676E-3</v>
      </c>
      <c r="G758" s="2">
        <f t="shared" si="46"/>
        <v>-2.2134780319224348E-2</v>
      </c>
      <c r="H758" s="2">
        <f t="shared" si="47"/>
        <v>-6.8062169440368074E-3</v>
      </c>
      <c r="I758" s="2">
        <f t="shared" si="48"/>
        <v>-2.521646892163985E-2</v>
      </c>
    </row>
    <row r="759" spans="1:9" x14ac:dyDescent="0.3">
      <c r="A759" s="2">
        <v>3.4331276705987898E-3</v>
      </c>
      <c r="B759" s="2">
        <v>-2.5084167462571118E-2</v>
      </c>
      <c r="C759" s="2">
        <v>-5.5248618784531165E-3</v>
      </c>
      <c r="D759" s="2">
        <v>-4.8142663309359212E-3</v>
      </c>
      <c r="F759" s="2">
        <f t="shared" si="45"/>
        <v>2.5658598625220149E-3</v>
      </c>
      <c r="G759" s="2">
        <f t="shared" si="46"/>
        <v>-2.7077832349736521E-2</v>
      </c>
      <c r="H759" s="2">
        <f t="shared" si="47"/>
        <v>-6.8365733279845461E-3</v>
      </c>
      <c r="I759" s="2">
        <f t="shared" si="48"/>
        <v>-7.9991674848906378E-3</v>
      </c>
    </row>
    <row r="760" spans="1:9" x14ac:dyDescent="0.3">
      <c r="A760" s="2">
        <v>-1.4718039075536093E-3</v>
      </c>
      <c r="B760" s="2">
        <v>-4.2048824300178658E-2</v>
      </c>
      <c r="C760" s="2">
        <v>-2.7777777777777776E-2</v>
      </c>
      <c r="D760" s="2">
        <v>-3.9834267018252885E-2</v>
      </c>
      <c r="F760" s="2">
        <f t="shared" si="45"/>
        <v>-2.3390717156303838E-3</v>
      </c>
      <c r="G760" s="2">
        <f t="shared" si="46"/>
        <v>-4.4042489187344061E-2</v>
      </c>
      <c r="H760" s="2">
        <f t="shared" si="47"/>
        <v>-2.9089489227309206E-2</v>
      </c>
      <c r="I760" s="2">
        <f t="shared" si="48"/>
        <v>-4.3019168172207599E-2</v>
      </c>
    </row>
    <row r="761" spans="1:9" x14ac:dyDescent="0.3">
      <c r="A761" s="2">
        <v>-9.5329585222490507E-3</v>
      </c>
      <c r="B761" s="2">
        <v>4.2153647717180033E-2</v>
      </c>
      <c r="C761" s="2">
        <v>-1.7142857142857182E-2</v>
      </c>
      <c r="D761" s="2">
        <v>-1.3378861807362034E-2</v>
      </c>
      <c r="F761" s="2">
        <f t="shared" si="45"/>
        <v>-1.0400226330325826E-2</v>
      </c>
      <c r="G761" s="2">
        <f t="shared" si="46"/>
        <v>4.015998283001463E-2</v>
      </c>
      <c r="H761" s="2">
        <f t="shared" si="47"/>
        <v>-1.8454568592388611E-2</v>
      </c>
      <c r="I761" s="2">
        <f t="shared" si="48"/>
        <v>-1.6563762961316751E-2</v>
      </c>
    </row>
    <row r="762" spans="1:9" x14ac:dyDescent="0.3">
      <c r="A762" s="2">
        <v>-4.6384432572232981E-3</v>
      </c>
      <c r="B762" s="2">
        <v>1.3363575135098222E-2</v>
      </c>
      <c r="C762" s="2">
        <v>3.4883720930232641E-2</v>
      </c>
      <c r="D762" s="2">
        <v>1.6492345817872341E-2</v>
      </c>
      <c r="F762" s="2">
        <f t="shared" si="45"/>
        <v>-5.5057110653000726E-3</v>
      </c>
      <c r="G762" s="2">
        <f t="shared" si="46"/>
        <v>1.1369910247932819E-2</v>
      </c>
      <c r="H762" s="2">
        <f t="shared" si="47"/>
        <v>3.3572009480701215E-2</v>
      </c>
      <c r="I762" s="2">
        <f t="shared" si="48"/>
        <v>1.3307444663917626E-2</v>
      </c>
    </row>
    <row r="763" spans="1:9" x14ac:dyDescent="0.3">
      <c r="A763" s="2">
        <v>3.4833630229007956E-2</v>
      </c>
      <c r="B763" s="2">
        <v>2.095842252619929E-2</v>
      </c>
      <c r="C763" s="2">
        <v>4.4943820224719142E-2</v>
      </c>
      <c r="D763" s="2">
        <v>4.1102760582236039E-2</v>
      </c>
      <c r="F763" s="2">
        <f t="shared" si="45"/>
        <v>3.3966362420931179E-2</v>
      </c>
      <c r="G763" s="2">
        <f t="shared" si="46"/>
        <v>1.8964757639033887E-2</v>
      </c>
      <c r="H763" s="2">
        <f t="shared" si="47"/>
        <v>4.3632108775187715E-2</v>
      </c>
      <c r="I763" s="2">
        <f t="shared" si="48"/>
        <v>3.7917859428281325E-2</v>
      </c>
    </row>
    <row r="764" spans="1:9" x14ac:dyDescent="0.3">
      <c r="A764" s="2">
        <v>-1.2064719481066121E-2</v>
      </c>
      <c r="B764" s="2">
        <v>-1.2109330285577128E-2</v>
      </c>
      <c r="C764" s="2">
        <v>3.2258064516128913E-2</v>
      </c>
      <c r="D764" s="2">
        <v>8.77311097587881E-4</v>
      </c>
      <c r="F764" s="2">
        <f t="shared" si="45"/>
        <v>-1.2931987289142896E-2</v>
      </c>
      <c r="G764" s="2">
        <f t="shared" si="46"/>
        <v>-1.410299517274253E-2</v>
      </c>
      <c r="H764" s="2">
        <f t="shared" si="47"/>
        <v>3.0946353066597484E-2</v>
      </c>
      <c r="I764" s="2">
        <f t="shared" si="48"/>
        <v>-2.3075900563668352E-3</v>
      </c>
    </row>
    <row r="765" spans="1:9" x14ac:dyDescent="0.3">
      <c r="A765" s="2">
        <v>3.2299100560736138E-4</v>
      </c>
      <c r="B765" s="2">
        <v>4.9965035254682356E-2</v>
      </c>
      <c r="C765" s="2">
        <v>-2.6041666666666668E-2</v>
      </c>
      <c r="D765" s="2">
        <v>-7.6815543417872801E-3</v>
      </c>
      <c r="F765" s="2">
        <f t="shared" si="45"/>
        <v>-5.442768024694133E-4</v>
      </c>
      <c r="G765" s="2">
        <f t="shared" si="46"/>
        <v>4.7971370367516954E-2</v>
      </c>
      <c r="H765" s="2">
        <f t="shared" si="47"/>
        <v>-2.7353378116198097E-2</v>
      </c>
      <c r="I765" s="2">
        <f t="shared" si="48"/>
        <v>-1.0866455495741997E-2</v>
      </c>
    </row>
    <row r="766" spans="1:9" x14ac:dyDescent="0.3">
      <c r="A766" s="2">
        <v>3.4478800772357654E-2</v>
      </c>
      <c r="B766" s="2">
        <v>4.9699745171454361E-2</v>
      </c>
      <c r="C766" s="2">
        <v>2.1390374331550915E-2</v>
      </c>
      <c r="D766" s="2">
        <v>2.7198082581049842E-2</v>
      </c>
      <c r="F766" s="2">
        <f t="shared" si="45"/>
        <v>3.3611532964280877E-2</v>
      </c>
      <c r="G766" s="2">
        <f t="shared" si="46"/>
        <v>4.7706080284288958E-2</v>
      </c>
      <c r="H766" s="2">
        <f t="shared" si="47"/>
        <v>2.0078662882019486E-2</v>
      </c>
      <c r="I766" s="2">
        <f t="shared" si="48"/>
        <v>2.4013181427095125E-2</v>
      </c>
    </row>
    <row r="767" spans="1:9" x14ac:dyDescent="0.3">
      <c r="A767" s="2">
        <v>2.0262026876209559E-2</v>
      </c>
      <c r="B767" s="2">
        <v>-2.7009851338032447E-2</v>
      </c>
      <c r="C767" s="2">
        <v>-3.6649214659686007E-2</v>
      </c>
      <c r="D767" s="2">
        <v>-8.7807779731471133E-3</v>
      </c>
      <c r="F767" s="2">
        <f t="shared" si="45"/>
        <v>1.9394759068132785E-2</v>
      </c>
      <c r="G767" s="2">
        <f t="shared" si="46"/>
        <v>-2.900351622519785E-2</v>
      </c>
      <c r="H767" s="2">
        <f t="shared" si="47"/>
        <v>-3.7960926109217433E-2</v>
      </c>
      <c r="I767" s="2">
        <f t="shared" si="48"/>
        <v>-1.1965679127101829E-2</v>
      </c>
    </row>
    <row r="768" spans="1:9" x14ac:dyDescent="0.3">
      <c r="A768" s="2">
        <v>-4.299352802595871E-3</v>
      </c>
      <c r="B768" s="2">
        <v>2.1227956139201989E-2</v>
      </c>
      <c r="C768" s="2">
        <v>5.4347826086957301E-3</v>
      </c>
      <c r="D768" s="2">
        <v>1.6004664043689078E-2</v>
      </c>
      <c r="F768" s="2">
        <f t="shared" si="45"/>
        <v>-5.1666206106726455E-3</v>
      </c>
      <c r="G768" s="2">
        <f t="shared" si="46"/>
        <v>1.9234291252036587E-2</v>
      </c>
      <c r="H768" s="2">
        <f t="shared" si="47"/>
        <v>4.1230711591643005E-3</v>
      </c>
      <c r="I768" s="2">
        <f t="shared" si="48"/>
        <v>1.2819762889734363E-2</v>
      </c>
    </row>
    <row r="769" spans="1:9" x14ac:dyDescent="0.3">
      <c r="A769" s="2">
        <v>1.8789909497133081E-3</v>
      </c>
      <c r="B769" s="2">
        <v>-2.2705456289234555E-2</v>
      </c>
      <c r="C769" s="2">
        <v>-5.405405405405482E-3</v>
      </c>
      <c r="D769" s="2">
        <v>1.1236211689535848E-3</v>
      </c>
      <c r="F769" s="2">
        <f t="shared" si="45"/>
        <v>1.0117231416365334E-3</v>
      </c>
      <c r="G769" s="2">
        <f t="shared" si="46"/>
        <v>-2.4699121176399958E-2</v>
      </c>
      <c r="H769" s="2">
        <f t="shared" si="47"/>
        <v>-6.7171168549369116E-3</v>
      </c>
      <c r="I769" s="2">
        <f t="shared" si="48"/>
        <v>-2.0612799850011311E-3</v>
      </c>
    </row>
    <row r="770" spans="1:9" x14ac:dyDescent="0.3">
      <c r="A770" s="2">
        <v>-1.7563809919436086E-2</v>
      </c>
      <c r="B770" s="2">
        <v>-1.2434515869561676E-2</v>
      </c>
      <c r="C770" s="2">
        <v>-5.4347826086955367E-3</v>
      </c>
      <c r="D770" s="2">
        <v>-2.2603304709068781E-2</v>
      </c>
      <c r="F770" s="2">
        <f t="shared" si="45"/>
        <v>-1.843107772751286E-2</v>
      </c>
      <c r="G770" s="2">
        <f t="shared" si="46"/>
        <v>-1.4428180756727079E-2</v>
      </c>
      <c r="H770" s="2">
        <f t="shared" si="47"/>
        <v>-6.7464940582269662E-3</v>
      </c>
      <c r="I770" s="2">
        <f t="shared" si="48"/>
        <v>-2.5788205863023498E-2</v>
      </c>
    </row>
    <row r="771" spans="1:9" x14ac:dyDescent="0.3">
      <c r="A771" s="2">
        <v>2.7422402650484852E-2</v>
      </c>
      <c r="B771" s="2">
        <v>1.8334410823916621E-2</v>
      </c>
      <c r="C771" s="2">
        <v>5.4644808743168228E-3</v>
      </c>
      <c r="D771" s="2">
        <v>1.929082797649119E-2</v>
      </c>
      <c r="F771" s="2">
        <f t="shared" si="45"/>
        <v>2.6555134842408078E-2</v>
      </c>
      <c r="G771" s="2">
        <f t="shared" si="46"/>
        <v>1.6340745936751219E-2</v>
      </c>
      <c r="H771" s="2">
        <f t="shared" si="47"/>
        <v>4.1527694247853932E-3</v>
      </c>
      <c r="I771" s="2">
        <f t="shared" si="48"/>
        <v>1.6105926822536473E-2</v>
      </c>
    </row>
    <row r="772" spans="1:9" x14ac:dyDescent="0.3">
      <c r="A772" s="2">
        <v>-3.0192004768020812E-2</v>
      </c>
      <c r="B772" s="2">
        <v>-1.8112811279826481E-2</v>
      </c>
      <c r="C772" s="2">
        <v>-1.0869565217391266E-2</v>
      </c>
      <c r="D772" s="2">
        <v>-7.2547934290909371E-3</v>
      </c>
      <c r="F772" s="2">
        <f t="shared" ref="F772:F835" si="49">A772-A$1236</f>
        <v>-3.1059272576097585E-2</v>
      </c>
      <c r="G772" s="2">
        <f t="shared" si="46"/>
        <v>-2.0106476166991884E-2</v>
      </c>
      <c r="H772" s="2">
        <f t="shared" si="47"/>
        <v>-1.2181276666922695E-2</v>
      </c>
      <c r="I772" s="2">
        <f t="shared" si="48"/>
        <v>-1.0439694583045653E-2</v>
      </c>
    </row>
    <row r="773" spans="1:9" x14ac:dyDescent="0.3">
      <c r="A773" s="2">
        <v>-1.8918701503775098E-2</v>
      </c>
      <c r="B773" s="2">
        <v>-4.8050370680000495E-2</v>
      </c>
      <c r="C773" s="2">
        <v>-4.3956043956043994E-2</v>
      </c>
      <c r="D773" s="2">
        <v>-5.5989422677755613E-2</v>
      </c>
      <c r="F773" s="2">
        <f t="shared" si="49"/>
        <v>-1.9785969311851871E-2</v>
      </c>
      <c r="G773" s="2">
        <f t="shared" si="46"/>
        <v>-5.0044035567165898E-2</v>
      </c>
      <c r="H773" s="2">
        <f t="shared" si="47"/>
        <v>-4.526775540557542E-2</v>
      </c>
      <c r="I773" s="2">
        <f t="shared" si="48"/>
        <v>-5.9174323831710327E-2</v>
      </c>
    </row>
    <row r="774" spans="1:9" x14ac:dyDescent="0.3">
      <c r="A774" s="2">
        <v>-1.3068495471783506E-2</v>
      </c>
      <c r="B774" s="2">
        <v>3.3650499424235314E-2</v>
      </c>
      <c r="C774" s="2">
        <v>1.1494252873563383E-2</v>
      </c>
      <c r="D774" s="2">
        <v>5.6112456847218717E-2</v>
      </c>
      <c r="F774" s="2">
        <f t="shared" si="49"/>
        <v>-1.3935763279860281E-2</v>
      </c>
      <c r="G774" s="2">
        <f t="shared" si="46"/>
        <v>3.1656834537069911E-2</v>
      </c>
      <c r="H774" s="2">
        <f t="shared" si="47"/>
        <v>1.0182541424031953E-2</v>
      </c>
      <c r="I774" s="2">
        <f t="shared" si="48"/>
        <v>5.2927555693264003E-2</v>
      </c>
    </row>
    <row r="775" spans="1:9" x14ac:dyDescent="0.3">
      <c r="A775" s="2">
        <v>-1.2099946090824886E-2</v>
      </c>
      <c r="B775" s="2">
        <v>9.7665156232579729E-3</v>
      </c>
      <c r="C775" s="2">
        <v>0</v>
      </c>
      <c r="D775" s="2">
        <v>-5.3949864221216502E-3</v>
      </c>
      <c r="F775" s="2">
        <f t="shared" si="49"/>
        <v>-1.2967213898901661E-2</v>
      </c>
      <c r="G775" s="2">
        <f t="shared" si="46"/>
        <v>7.7728507360925701E-3</v>
      </c>
      <c r="H775" s="2">
        <f t="shared" si="47"/>
        <v>-1.3117114495314294E-3</v>
      </c>
      <c r="I775" s="2">
        <f t="shared" si="48"/>
        <v>-8.5798875760763667E-3</v>
      </c>
    </row>
    <row r="776" spans="1:9" x14ac:dyDescent="0.3">
      <c r="A776" s="2">
        <v>-1.398151568321865E-2</v>
      </c>
      <c r="B776" s="2">
        <v>-4.6914966092273504E-2</v>
      </c>
      <c r="C776" s="2">
        <v>-3.4090909090909172E-2</v>
      </c>
      <c r="D776" s="2">
        <v>-4.6507364489243731E-2</v>
      </c>
      <c r="F776" s="2">
        <f t="shared" si="49"/>
        <v>-1.4848783491295425E-2</v>
      </c>
      <c r="G776" s="2">
        <f t="shared" si="46"/>
        <v>-4.8908630979438907E-2</v>
      </c>
      <c r="H776" s="2">
        <f t="shared" si="47"/>
        <v>-3.5402620540440598E-2</v>
      </c>
      <c r="I776" s="2">
        <f t="shared" si="48"/>
        <v>-4.9692265643198445E-2</v>
      </c>
    </row>
    <row r="777" spans="1:9" x14ac:dyDescent="0.3">
      <c r="A777" s="2">
        <v>1.171881189836183E-2</v>
      </c>
      <c r="B777" s="2">
        <v>-1.866324533297439E-2</v>
      </c>
      <c r="C777" s="2">
        <v>-3.5294117647058906E-2</v>
      </c>
      <c r="D777" s="2">
        <v>6.1449418217682525E-3</v>
      </c>
      <c r="F777" s="2">
        <f t="shared" si="49"/>
        <v>1.0851544090285055E-2</v>
      </c>
      <c r="G777" s="2">
        <f t="shared" si="46"/>
        <v>-2.0656910220139792E-2</v>
      </c>
      <c r="H777" s="2">
        <f t="shared" si="47"/>
        <v>-3.6605829096590332E-2</v>
      </c>
      <c r="I777" s="2">
        <f t="shared" si="48"/>
        <v>2.9600406678135364E-3</v>
      </c>
    </row>
    <row r="778" spans="1:9" x14ac:dyDescent="0.3">
      <c r="A778" s="2">
        <v>-1.8127365647544035E-2</v>
      </c>
      <c r="B778" s="2">
        <v>-3.8036515459929083E-3</v>
      </c>
      <c r="C778" s="2">
        <v>-3.0487804878048676E-2</v>
      </c>
      <c r="D778" s="2">
        <v>-7.610362216385811E-3</v>
      </c>
      <c r="F778" s="2">
        <f t="shared" si="49"/>
        <v>-1.8994633455620809E-2</v>
      </c>
      <c r="G778" s="2">
        <f t="shared" si="46"/>
        <v>-5.7973164331583107E-3</v>
      </c>
      <c r="H778" s="2">
        <f t="shared" si="47"/>
        <v>-3.1799516327580102E-2</v>
      </c>
      <c r="I778" s="2">
        <f t="shared" si="48"/>
        <v>-1.0795263370340527E-2</v>
      </c>
    </row>
    <row r="779" spans="1:9" x14ac:dyDescent="0.3">
      <c r="A779" s="2">
        <v>1.614196158387907E-2</v>
      </c>
      <c r="B779" s="2">
        <v>2.6130562733723346E-2</v>
      </c>
      <c r="C779" s="2">
        <v>6.2893081761006178E-2</v>
      </c>
      <c r="D779" s="2">
        <v>3.940175704519526E-2</v>
      </c>
      <c r="F779" s="2">
        <f t="shared" si="49"/>
        <v>1.5274693775802295E-2</v>
      </c>
      <c r="G779" s="2">
        <f t="shared" si="46"/>
        <v>2.4136897846557943E-2</v>
      </c>
      <c r="H779" s="2">
        <f t="shared" si="47"/>
        <v>6.1581370311474752E-2</v>
      </c>
      <c r="I779" s="2">
        <f t="shared" si="48"/>
        <v>3.6216855891240546E-2</v>
      </c>
    </row>
    <row r="780" spans="1:9" x14ac:dyDescent="0.3">
      <c r="A780" s="2">
        <v>-3.037806159396679E-2</v>
      </c>
      <c r="B780" s="2">
        <v>-1.1511655813953523E-2</v>
      </c>
      <c r="C780" s="2">
        <v>1.1834319526627389E-2</v>
      </c>
      <c r="D780" s="2">
        <v>-3.3583035268313299E-2</v>
      </c>
      <c r="F780" s="2">
        <f t="shared" si="49"/>
        <v>-3.1245329402043564E-2</v>
      </c>
      <c r="G780" s="2">
        <f t="shared" si="46"/>
        <v>-1.3505320701118926E-2</v>
      </c>
      <c r="H780" s="2">
        <f t="shared" si="47"/>
        <v>1.0522608077095959E-2</v>
      </c>
      <c r="I780" s="2">
        <f t="shared" si="48"/>
        <v>-3.6767936422268013E-2</v>
      </c>
    </row>
    <row r="781" spans="1:9" x14ac:dyDescent="0.3">
      <c r="A781" s="2">
        <v>-1.622369492460618E-2</v>
      </c>
      <c r="B781" s="2">
        <v>1.3645496209260035E-2</v>
      </c>
      <c r="C781" s="2">
        <v>0</v>
      </c>
      <c r="D781" s="2">
        <v>1.0123451085819638E-2</v>
      </c>
      <c r="F781" s="2">
        <f t="shared" si="49"/>
        <v>-1.7090962732682954E-2</v>
      </c>
      <c r="G781" s="2">
        <f t="shared" si="46"/>
        <v>1.1651831322094632E-2</v>
      </c>
      <c r="H781" s="2">
        <f t="shared" si="47"/>
        <v>-1.3117114495314294E-3</v>
      </c>
      <c r="I781" s="2">
        <f t="shared" si="48"/>
        <v>6.9385499318649225E-3</v>
      </c>
    </row>
    <row r="782" spans="1:9" x14ac:dyDescent="0.3">
      <c r="A782" s="2">
        <v>1.4239731864456722E-2</v>
      </c>
      <c r="B782" s="2">
        <v>2.2861798451501027E-2</v>
      </c>
      <c r="C782" s="2">
        <v>2.3391812865496991E-2</v>
      </c>
      <c r="D782" s="2">
        <v>2.4213971434722516E-2</v>
      </c>
      <c r="F782" s="2">
        <f t="shared" si="49"/>
        <v>1.3372464056379946E-2</v>
      </c>
      <c r="G782" s="2">
        <f t="shared" si="46"/>
        <v>2.0868133564335624E-2</v>
      </c>
      <c r="H782" s="2">
        <f t="shared" si="47"/>
        <v>2.2080101415965562E-2</v>
      </c>
      <c r="I782" s="2">
        <f t="shared" si="48"/>
        <v>2.1029070280767798E-2</v>
      </c>
    </row>
    <row r="783" spans="1:9" x14ac:dyDescent="0.3">
      <c r="A783" s="2">
        <v>-2.9600097388732868E-3</v>
      </c>
      <c r="B783" s="2">
        <v>1.4749125988224217E-3</v>
      </c>
      <c r="C783" s="2">
        <v>1.1428571428571389E-2</v>
      </c>
      <c r="D783" s="2">
        <v>9.3225438961086985E-3</v>
      </c>
      <c r="F783" s="2">
        <f t="shared" si="49"/>
        <v>-3.8272775469500612E-3</v>
      </c>
      <c r="G783" s="2">
        <f t="shared" si="46"/>
        <v>-5.1875228834298071E-4</v>
      </c>
      <c r="H783" s="2">
        <f t="shared" si="47"/>
        <v>1.0116859979039959E-2</v>
      </c>
      <c r="I783" s="2">
        <f t="shared" si="48"/>
        <v>6.1376427421539828E-3</v>
      </c>
    </row>
    <row r="784" spans="1:9" x14ac:dyDescent="0.3">
      <c r="A784" s="2">
        <v>1.4061297646756976E-2</v>
      </c>
      <c r="B784" s="2">
        <v>-1.5860699908997287E-3</v>
      </c>
      <c r="C784" s="2">
        <v>0</v>
      </c>
      <c r="D784" s="2">
        <v>1.0542725853059969E-2</v>
      </c>
      <c r="F784" s="2">
        <f t="shared" si="49"/>
        <v>1.3194029838680201E-2</v>
      </c>
      <c r="G784" s="2">
        <f t="shared" si="46"/>
        <v>-3.5797348780651312E-3</v>
      </c>
      <c r="H784" s="2">
        <f t="shared" si="47"/>
        <v>-1.3117114495314294E-3</v>
      </c>
      <c r="I784" s="2">
        <f t="shared" si="48"/>
        <v>7.3578246991052535E-3</v>
      </c>
    </row>
    <row r="785" spans="1:9" x14ac:dyDescent="0.3">
      <c r="A785" s="2">
        <v>2.0750066842325051E-2</v>
      </c>
      <c r="B785" s="2">
        <v>3.9260225202680979E-2</v>
      </c>
      <c r="C785" s="2">
        <v>-2.2598870056497095E-2</v>
      </c>
      <c r="D785" s="2">
        <v>7.0307165263234625E-3</v>
      </c>
      <c r="F785" s="2">
        <f t="shared" si="49"/>
        <v>1.9882799034248277E-2</v>
      </c>
      <c r="G785" s="2">
        <f t="shared" si="46"/>
        <v>3.7266560315515576E-2</v>
      </c>
      <c r="H785" s="2">
        <f t="shared" si="47"/>
        <v>-2.3910581506028525E-2</v>
      </c>
      <c r="I785" s="2">
        <f t="shared" si="48"/>
        <v>3.8458153723687463E-3</v>
      </c>
    </row>
    <row r="786" spans="1:9" x14ac:dyDescent="0.3">
      <c r="A786" s="2">
        <v>6.0075858023293507E-3</v>
      </c>
      <c r="B786" s="2">
        <v>-1.5394732646060118E-2</v>
      </c>
      <c r="C786" s="2">
        <v>-2.8901734104046242E-2</v>
      </c>
      <c r="D786" s="2">
        <v>-1.3152595579033532E-2</v>
      </c>
      <c r="F786" s="2">
        <f t="shared" si="49"/>
        <v>5.1403179942525763E-3</v>
      </c>
      <c r="G786" s="2">
        <f t="shared" si="46"/>
        <v>-1.7388397533225519E-2</v>
      </c>
      <c r="H786" s="2">
        <f t="shared" si="47"/>
        <v>-3.0213445553577672E-2</v>
      </c>
      <c r="I786" s="2">
        <f t="shared" si="48"/>
        <v>-1.633749673298825E-2</v>
      </c>
    </row>
    <row r="787" spans="1:9" x14ac:dyDescent="0.3">
      <c r="A787" s="2">
        <v>-7.2024438114739464E-2</v>
      </c>
      <c r="B787" s="2">
        <v>-8.4275627646160159E-3</v>
      </c>
      <c r="C787" s="2">
        <v>1.1904761904761862E-2</v>
      </c>
      <c r="D787" s="2">
        <v>1.8850646930904862E-2</v>
      </c>
      <c r="F787" s="2">
        <f t="shared" si="49"/>
        <v>-7.2891705922816241E-2</v>
      </c>
      <c r="G787" s="2">
        <f t="shared" ref="G787:G850" si="50">B787-B$1236</f>
        <v>-1.0421227651781419E-2</v>
      </c>
      <c r="H787" s="2">
        <f t="shared" ref="H787:H850" si="51">C787-C$1236</f>
        <v>1.0593050455230433E-2</v>
      </c>
      <c r="I787" s="2">
        <f t="shared" ref="I787:I850" si="52">D787-D$1236</f>
        <v>1.5665745776950145E-2</v>
      </c>
    </row>
    <row r="788" spans="1:9" x14ac:dyDescent="0.3">
      <c r="A788" s="2">
        <v>2.0757828259415391E-3</v>
      </c>
      <c r="B788" s="2">
        <v>-6.7099082078741906E-3</v>
      </c>
      <c r="C788" s="2">
        <v>-1.7647058823529453E-2</v>
      </c>
      <c r="D788" s="2">
        <v>1.3282950890653315E-2</v>
      </c>
      <c r="F788" s="2">
        <f t="shared" si="49"/>
        <v>1.2085150178647644E-3</v>
      </c>
      <c r="G788" s="2">
        <f t="shared" si="50"/>
        <v>-8.7035730950395934E-3</v>
      </c>
      <c r="H788" s="2">
        <f t="shared" si="51"/>
        <v>-1.8958770273060883E-2</v>
      </c>
      <c r="I788" s="2">
        <f t="shared" si="52"/>
        <v>1.0098049736698599E-2</v>
      </c>
    </row>
    <row r="789" spans="1:9" x14ac:dyDescent="0.3">
      <c r="A789" s="2">
        <v>8.0995792559312857E-3</v>
      </c>
      <c r="B789" s="2">
        <v>1.1483913377835008E-2</v>
      </c>
      <c r="C789" s="2">
        <v>-1.1976047904191574E-2</v>
      </c>
      <c r="D789" s="2">
        <v>-6.8086818652924623E-3</v>
      </c>
      <c r="F789" s="2">
        <f t="shared" si="49"/>
        <v>7.2323114478545112E-3</v>
      </c>
      <c r="G789" s="2">
        <f t="shared" si="50"/>
        <v>9.4902484906696054E-3</v>
      </c>
      <c r="H789" s="2">
        <f t="shared" si="51"/>
        <v>-1.3287759353723004E-2</v>
      </c>
      <c r="I789" s="2">
        <f t="shared" si="52"/>
        <v>-9.9935830192471788E-3</v>
      </c>
    </row>
    <row r="790" spans="1:9" x14ac:dyDescent="0.3">
      <c r="A790" s="2">
        <v>-8.7948210606082246E-3</v>
      </c>
      <c r="B790" s="2">
        <v>-6.233343555654274E-3</v>
      </c>
      <c r="C790" s="2">
        <v>3.0303030303030304E-2</v>
      </c>
      <c r="D790" s="2">
        <v>1.1751932935288794E-2</v>
      </c>
      <c r="F790" s="2">
        <f t="shared" si="49"/>
        <v>-9.6620888686849999E-3</v>
      </c>
      <c r="G790" s="2">
        <f t="shared" si="50"/>
        <v>-8.227008442819676E-3</v>
      </c>
      <c r="H790" s="2">
        <f t="shared" si="51"/>
        <v>2.8991318853498874E-2</v>
      </c>
      <c r="I790" s="2">
        <f t="shared" si="52"/>
        <v>8.5670317813340783E-3</v>
      </c>
    </row>
    <row r="791" spans="1:9" x14ac:dyDescent="0.3">
      <c r="A791" s="2">
        <v>-9.8471722968280304E-3</v>
      </c>
      <c r="B791" s="2">
        <v>1.2321191921880329E-3</v>
      </c>
      <c r="C791" s="2">
        <v>-5.8823529411765538E-3</v>
      </c>
      <c r="D791" s="2">
        <v>6.3799632529812497E-4</v>
      </c>
      <c r="F791" s="2">
        <f t="shared" si="49"/>
        <v>-1.0714440104904806E-2</v>
      </c>
      <c r="G791" s="2">
        <f t="shared" si="50"/>
        <v>-7.6154569497736946E-4</v>
      </c>
      <c r="H791" s="2">
        <f t="shared" si="51"/>
        <v>-7.1940643907079833E-3</v>
      </c>
      <c r="I791" s="2">
        <f t="shared" si="52"/>
        <v>-2.5469048286565913E-3</v>
      </c>
    </row>
    <row r="792" spans="1:9" x14ac:dyDescent="0.3">
      <c r="A792" s="2">
        <v>1.3818898169600899E-3</v>
      </c>
      <c r="B792" s="2">
        <v>2.4610716421682734E-3</v>
      </c>
      <c r="C792" s="2">
        <v>-5.9171597633134836E-3</v>
      </c>
      <c r="D792" s="2">
        <v>8.2442912075773381E-3</v>
      </c>
      <c r="F792" s="2">
        <f t="shared" si="49"/>
        <v>5.1462200888331526E-4</v>
      </c>
      <c r="G792" s="2">
        <f t="shared" si="50"/>
        <v>4.6740675500287106E-4</v>
      </c>
      <c r="H792" s="2">
        <f t="shared" si="51"/>
        <v>-7.2288712128449131E-3</v>
      </c>
      <c r="I792" s="2">
        <f t="shared" si="52"/>
        <v>5.0593900536226224E-3</v>
      </c>
    </row>
    <row r="793" spans="1:9" x14ac:dyDescent="0.3">
      <c r="A793" s="2">
        <v>1.3590361621773959E-2</v>
      </c>
      <c r="B793" s="2">
        <v>2.4327696221252953E-2</v>
      </c>
      <c r="C793" s="2">
        <v>3.5714285714285587E-2</v>
      </c>
      <c r="D793" s="2">
        <v>3.497518156756893E-2</v>
      </c>
      <c r="F793" s="2">
        <f t="shared" si="49"/>
        <v>1.2723093813697184E-2</v>
      </c>
      <c r="G793" s="2">
        <f t="shared" si="50"/>
        <v>2.233403133408755E-2</v>
      </c>
      <c r="H793" s="2">
        <f t="shared" si="51"/>
        <v>3.4402574264754161E-2</v>
      </c>
      <c r="I793" s="2">
        <f t="shared" si="52"/>
        <v>3.1790280413614216E-2</v>
      </c>
    </row>
    <row r="794" spans="1:9" x14ac:dyDescent="0.3">
      <c r="A794" s="2">
        <v>-1.4234455022369148E-3</v>
      </c>
      <c r="B794" s="2">
        <v>6.1771380888426625E-2</v>
      </c>
      <c r="C794" s="2">
        <v>0</v>
      </c>
      <c r="D794" s="2">
        <v>-3.2023769855694666E-3</v>
      </c>
      <c r="F794" s="2">
        <f t="shared" si="49"/>
        <v>-2.2907133103136895E-3</v>
      </c>
      <c r="G794" s="2">
        <f t="shared" si="50"/>
        <v>5.9777716001261222E-2</v>
      </c>
      <c r="H794" s="2">
        <f t="shared" si="51"/>
        <v>-1.3117114495314294E-3</v>
      </c>
      <c r="I794" s="2">
        <f t="shared" si="52"/>
        <v>-6.3872781395241827E-3</v>
      </c>
    </row>
    <row r="795" spans="1:9" x14ac:dyDescent="0.3">
      <c r="A795" s="2">
        <v>-1.772392094743068E-2</v>
      </c>
      <c r="B795" s="2">
        <v>-1.3236162854163619E-2</v>
      </c>
      <c r="C795" s="2">
        <v>5.7471264367816915E-3</v>
      </c>
      <c r="D795" s="2">
        <v>-5.1359668195003734E-3</v>
      </c>
      <c r="F795" s="2">
        <f t="shared" si="49"/>
        <v>-1.8591188755507453E-2</v>
      </c>
      <c r="G795" s="2">
        <f t="shared" si="50"/>
        <v>-1.5229827741329022E-2</v>
      </c>
      <c r="H795" s="2">
        <f t="shared" si="51"/>
        <v>4.4354149872502619E-3</v>
      </c>
      <c r="I795" s="2">
        <f t="shared" si="52"/>
        <v>-8.32086797345509E-3</v>
      </c>
    </row>
    <row r="796" spans="1:9" x14ac:dyDescent="0.3">
      <c r="A796" s="2">
        <v>8.2437887878044919E-3</v>
      </c>
      <c r="B796" s="2">
        <v>-3.0986781354017476E-2</v>
      </c>
      <c r="C796" s="2">
        <v>-1.1428571428571389E-2</v>
      </c>
      <c r="D796" s="2">
        <v>1.3007541902344147E-2</v>
      </c>
      <c r="F796" s="2">
        <f t="shared" si="49"/>
        <v>7.3765209797277175E-3</v>
      </c>
      <c r="G796" s="2">
        <f t="shared" si="50"/>
        <v>-3.2980446241182876E-2</v>
      </c>
      <c r="H796" s="2">
        <f t="shared" si="51"/>
        <v>-1.2740282878102818E-2</v>
      </c>
      <c r="I796" s="2">
        <f t="shared" si="52"/>
        <v>9.8226407483894308E-3</v>
      </c>
    </row>
    <row r="797" spans="1:9" x14ac:dyDescent="0.3">
      <c r="A797" s="2">
        <v>1.9398072417038039E-3</v>
      </c>
      <c r="B797" s="2">
        <v>1.470109630558389E-2</v>
      </c>
      <c r="C797" s="2">
        <v>5.7803468208091251E-3</v>
      </c>
      <c r="D797" s="2">
        <v>9.2945033817640119E-3</v>
      </c>
      <c r="F797" s="2">
        <f t="shared" si="49"/>
        <v>1.0725394336270292E-3</v>
      </c>
      <c r="G797" s="2">
        <f t="shared" si="50"/>
        <v>1.2707431418418487E-2</v>
      </c>
      <c r="H797" s="2">
        <f t="shared" si="51"/>
        <v>4.4686353712776955E-3</v>
      </c>
      <c r="I797" s="2">
        <f t="shared" si="52"/>
        <v>6.1096022278092962E-3</v>
      </c>
    </row>
    <row r="798" spans="1:9" x14ac:dyDescent="0.3">
      <c r="A798" s="2">
        <v>8.5144795362035921E-3</v>
      </c>
      <c r="B798" s="2">
        <v>7.0854612627443796E-3</v>
      </c>
      <c r="C798" s="2">
        <v>1.7241379310344869E-2</v>
      </c>
      <c r="D798" s="2">
        <v>7.629239800116103E-3</v>
      </c>
      <c r="F798" s="2">
        <f t="shared" si="49"/>
        <v>7.6472117281268176E-3</v>
      </c>
      <c r="G798" s="2">
        <f t="shared" si="50"/>
        <v>5.0917963755789768E-3</v>
      </c>
      <c r="H798" s="2">
        <f t="shared" si="51"/>
        <v>1.5929667860813439E-2</v>
      </c>
      <c r="I798" s="2">
        <f t="shared" si="52"/>
        <v>4.4443386461613874E-3</v>
      </c>
    </row>
    <row r="799" spans="1:9" x14ac:dyDescent="0.3">
      <c r="A799" s="2">
        <v>6.1307237568269893E-3</v>
      </c>
      <c r="B799" s="2">
        <v>2.8562440767351996E-2</v>
      </c>
      <c r="C799" s="2">
        <v>1.1299435028248548E-2</v>
      </c>
      <c r="D799" s="2">
        <v>1.1429223297209395E-2</v>
      </c>
      <c r="F799" s="2">
        <f t="shared" si="49"/>
        <v>5.2634559487502149E-3</v>
      </c>
      <c r="G799" s="2">
        <f t="shared" si="50"/>
        <v>2.6568775880186593E-2</v>
      </c>
      <c r="H799" s="2">
        <f t="shared" si="51"/>
        <v>9.9877235787171181E-3</v>
      </c>
      <c r="I799" s="2">
        <f t="shared" si="52"/>
        <v>8.2443221432546791E-3</v>
      </c>
    </row>
    <row r="800" spans="1:9" x14ac:dyDescent="0.3">
      <c r="A800" s="2">
        <v>2.7040266894268764E-2</v>
      </c>
      <c r="B800" s="2">
        <v>2.8585890760591984E-3</v>
      </c>
      <c r="C800" s="2">
        <v>-1.6759776536312693E-2</v>
      </c>
      <c r="D800" s="2">
        <v>-8.1610123880232447E-5</v>
      </c>
      <c r="F800" s="2">
        <f t="shared" si="49"/>
        <v>2.617299908619199E-2</v>
      </c>
      <c r="G800" s="2">
        <f t="shared" si="50"/>
        <v>8.6492418889379599E-4</v>
      </c>
      <c r="H800" s="2">
        <f t="shared" si="51"/>
        <v>-1.8071487985844122E-2</v>
      </c>
      <c r="I800" s="2">
        <f t="shared" si="52"/>
        <v>-3.2665112778349488E-3</v>
      </c>
    </row>
    <row r="801" spans="1:9" x14ac:dyDescent="0.3">
      <c r="A801" s="2">
        <v>-6.6720696131515236E-3</v>
      </c>
      <c r="B801" s="2">
        <v>9.2640090717379161E-3</v>
      </c>
      <c r="C801" s="2">
        <v>2.2727272727272645E-2</v>
      </c>
      <c r="D801" s="2">
        <v>1.8114357386508535E-2</v>
      </c>
      <c r="F801" s="2">
        <f t="shared" si="49"/>
        <v>-7.539337421228298E-3</v>
      </c>
      <c r="G801" s="2">
        <f t="shared" si="50"/>
        <v>7.2703441845725133E-3</v>
      </c>
      <c r="H801" s="2">
        <f t="shared" si="51"/>
        <v>2.1415561277741215E-2</v>
      </c>
      <c r="I801" s="2">
        <f t="shared" si="52"/>
        <v>1.4929456232553819E-2</v>
      </c>
    </row>
    <row r="802" spans="1:9" x14ac:dyDescent="0.3">
      <c r="A802" s="2">
        <v>6.7570516057363066E-3</v>
      </c>
      <c r="B802" s="2">
        <v>-3.1571562681342098E-2</v>
      </c>
      <c r="C802" s="2">
        <v>-5.5555555555556347E-3</v>
      </c>
      <c r="D802" s="2">
        <v>1.5627715328513766E-3</v>
      </c>
      <c r="F802" s="2">
        <f t="shared" si="49"/>
        <v>5.8897837976595322E-3</v>
      </c>
      <c r="G802" s="2">
        <f t="shared" si="50"/>
        <v>-3.3565227568507501E-2</v>
      </c>
      <c r="H802" s="2">
        <f t="shared" si="51"/>
        <v>-6.8672670050870643E-3</v>
      </c>
      <c r="I802" s="2">
        <f t="shared" si="52"/>
        <v>-1.6221296211033395E-3</v>
      </c>
    </row>
    <row r="803" spans="1:9" x14ac:dyDescent="0.3">
      <c r="A803" s="2">
        <v>-3.3038990958805498E-2</v>
      </c>
      <c r="B803" s="2">
        <v>-1.5102593857371371E-2</v>
      </c>
      <c r="C803" s="2">
        <v>-5.5865921787708311E-3</v>
      </c>
      <c r="D803" s="2">
        <v>2.0484968076530243E-2</v>
      </c>
      <c r="F803" s="2">
        <f t="shared" si="49"/>
        <v>-3.3906258766882275E-2</v>
      </c>
      <c r="G803" s="2">
        <f t="shared" si="50"/>
        <v>-1.7096258744536772E-2</v>
      </c>
      <c r="H803" s="2">
        <f t="shared" si="51"/>
        <v>-6.8983036283022606E-3</v>
      </c>
      <c r="I803" s="2">
        <f t="shared" si="52"/>
        <v>1.7300066922575526E-2</v>
      </c>
    </row>
    <row r="804" spans="1:9" x14ac:dyDescent="0.3">
      <c r="A804" s="2">
        <v>4.5440926962820753E-4</v>
      </c>
      <c r="B804" s="2">
        <v>-1.6497436966939994E-2</v>
      </c>
      <c r="C804" s="2">
        <v>-5.6179775280899673E-3</v>
      </c>
      <c r="D804" s="2">
        <v>3.5676933886995351E-3</v>
      </c>
      <c r="F804" s="2">
        <f t="shared" si="49"/>
        <v>-4.1285853844856714E-4</v>
      </c>
      <c r="G804" s="2">
        <f t="shared" si="50"/>
        <v>-1.8491101854105397E-2</v>
      </c>
      <c r="H804" s="2">
        <f t="shared" si="51"/>
        <v>-6.9296889776213969E-3</v>
      </c>
      <c r="I804" s="2">
        <f t="shared" si="52"/>
        <v>3.8279223474481892E-4</v>
      </c>
    </row>
    <row r="805" spans="1:9" x14ac:dyDescent="0.3">
      <c r="A805" s="2">
        <v>-9.4975744775870259E-4</v>
      </c>
      <c r="B805" s="2">
        <v>1.161289032258063E-2</v>
      </c>
      <c r="C805" s="2">
        <v>-1.1299435028248548E-2</v>
      </c>
      <c r="D805" s="2">
        <v>-4.2973311618314585E-3</v>
      </c>
      <c r="F805" s="2">
        <f t="shared" si="49"/>
        <v>-1.8170252558354773E-3</v>
      </c>
      <c r="G805" s="2">
        <f t="shared" si="50"/>
        <v>9.6192254354152268E-3</v>
      </c>
      <c r="H805" s="2">
        <f t="shared" si="51"/>
        <v>-1.2611146477779977E-2</v>
      </c>
      <c r="I805" s="2">
        <f t="shared" si="52"/>
        <v>-7.4822323157861751E-3</v>
      </c>
    </row>
    <row r="806" spans="1:9" x14ac:dyDescent="0.3">
      <c r="A806" s="2">
        <v>1.5666304415464308E-2</v>
      </c>
      <c r="B806" s="2">
        <v>2.2321811509207262E-3</v>
      </c>
      <c r="C806" s="2">
        <v>-1.1428571428571389E-2</v>
      </c>
      <c r="D806" s="2">
        <v>6.6693759465262113E-4</v>
      </c>
      <c r="F806" s="2">
        <f t="shared" si="49"/>
        <v>1.4799036607387532E-2</v>
      </c>
      <c r="G806" s="2">
        <f t="shared" si="50"/>
        <v>2.3851626375532382E-4</v>
      </c>
      <c r="H806" s="2">
        <f t="shared" si="51"/>
        <v>-1.2740282878102818E-2</v>
      </c>
      <c r="I806" s="2">
        <f t="shared" si="52"/>
        <v>-2.5179635593020949E-3</v>
      </c>
    </row>
    <row r="807" spans="1:9" x14ac:dyDescent="0.3">
      <c r="A807" s="2">
        <v>2.1305635673826734E-2</v>
      </c>
      <c r="B807" s="2">
        <v>-4.0301706472329673E-3</v>
      </c>
      <c r="C807" s="2">
        <v>1.1560693641618455E-2</v>
      </c>
      <c r="D807" s="2">
        <v>7.3714556953670555E-3</v>
      </c>
      <c r="F807" s="2">
        <f t="shared" si="49"/>
        <v>2.043836786574996E-2</v>
      </c>
      <c r="G807" s="2">
        <f t="shared" si="50"/>
        <v>-6.0238355343983693E-3</v>
      </c>
      <c r="H807" s="2">
        <f t="shared" si="51"/>
        <v>1.0248982192087025E-2</v>
      </c>
      <c r="I807" s="2">
        <f t="shared" si="52"/>
        <v>4.1865545414123389E-3</v>
      </c>
    </row>
    <row r="808" spans="1:9" x14ac:dyDescent="0.3">
      <c r="A808" s="2">
        <v>2.606137253779231E-2</v>
      </c>
      <c r="B808" s="2">
        <v>1.2565273454974575E-2</v>
      </c>
      <c r="C808" s="2">
        <v>3.9999999999999959E-2</v>
      </c>
      <c r="D808" s="2">
        <v>3.5400108836539795E-2</v>
      </c>
      <c r="F808" s="2">
        <f t="shared" si="49"/>
        <v>2.5194104729715536E-2</v>
      </c>
      <c r="G808" s="2">
        <f t="shared" si="50"/>
        <v>1.0571608567809173E-2</v>
      </c>
      <c r="H808" s="2">
        <f t="shared" si="51"/>
        <v>3.8688288550468533E-2</v>
      </c>
      <c r="I808" s="2">
        <f t="shared" si="52"/>
        <v>3.2215207682585081E-2</v>
      </c>
    </row>
    <row r="809" spans="1:9" x14ac:dyDescent="0.3">
      <c r="A809" s="2">
        <v>3.8061030455167886E-3</v>
      </c>
      <c r="B809" s="2">
        <v>4.3748001840412158E-2</v>
      </c>
      <c r="C809" s="2">
        <v>3.2967032967033044E-2</v>
      </c>
      <c r="D809" s="2">
        <v>8.8340946199191063E-3</v>
      </c>
      <c r="F809" s="2">
        <f t="shared" si="49"/>
        <v>2.9388352374400137E-3</v>
      </c>
      <c r="G809" s="2">
        <f t="shared" si="50"/>
        <v>4.1754336953246755E-2</v>
      </c>
      <c r="H809" s="2">
        <f t="shared" si="51"/>
        <v>3.1655321517501618E-2</v>
      </c>
      <c r="I809" s="2">
        <f t="shared" si="52"/>
        <v>5.6491934659643906E-3</v>
      </c>
    </row>
    <row r="810" spans="1:9" x14ac:dyDescent="0.3">
      <c r="A810" s="2">
        <v>8.3956676540094376E-3</v>
      </c>
      <c r="B810" s="2">
        <v>2.6196473551637279E-2</v>
      </c>
      <c r="C810" s="2">
        <v>-3.191489361702135E-2</v>
      </c>
      <c r="D810" s="2">
        <v>1.0340373008082228E-2</v>
      </c>
      <c r="F810" s="2">
        <f t="shared" si="49"/>
        <v>7.5283998459326632E-3</v>
      </c>
      <c r="G810" s="2">
        <f t="shared" si="50"/>
        <v>2.4202808664471876E-2</v>
      </c>
      <c r="H810" s="2">
        <f t="shared" si="51"/>
        <v>-3.3226605066552777E-2</v>
      </c>
      <c r="I810" s="2">
        <f t="shared" si="52"/>
        <v>7.1554718541275118E-3</v>
      </c>
    </row>
    <row r="811" spans="1:9" x14ac:dyDescent="0.3">
      <c r="A811" s="2">
        <v>-1.321757927646597E-2</v>
      </c>
      <c r="B811" s="2">
        <v>-2.2582228767795778E-2</v>
      </c>
      <c r="C811" s="2">
        <v>-3.8461538461538422E-2</v>
      </c>
      <c r="D811" s="2">
        <v>4.4995887372237349E-3</v>
      </c>
      <c r="F811" s="2">
        <f t="shared" si="49"/>
        <v>-1.4084847084542745E-2</v>
      </c>
      <c r="G811" s="2">
        <f t="shared" si="50"/>
        <v>-2.457589365496118E-2</v>
      </c>
      <c r="H811" s="2">
        <f t="shared" si="51"/>
        <v>-3.9773249911069848E-2</v>
      </c>
      <c r="I811" s="2">
        <f t="shared" si="52"/>
        <v>1.3146875832690187E-3</v>
      </c>
    </row>
    <row r="812" spans="1:9" x14ac:dyDescent="0.3">
      <c r="A812" s="2">
        <v>-1.4736260585342567E-2</v>
      </c>
      <c r="B812" s="2">
        <v>3.0134404821696112E-4</v>
      </c>
      <c r="C812" s="2">
        <v>0</v>
      </c>
      <c r="D812" s="2">
        <v>-9.2524906299683001E-3</v>
      </c>
      <c r="F812" s="2">
        <f t="shared" si="49"/>
        <v>-1.5603528393419342E-2</v>
      </c>
      <c r="G812" s="2">
        <f t="shared" si="50"/>
        <v>-1.6923208389484413E-3</v>
      </c>
      <c r="H812" s="2">
        <f t="shared" si="51"/>
        <v>-1.3117114495314294E-3</v>
      </c>
      <c r="I812" s="2">
        <f t="shared" si="52"/>
        <v>-1.2437391783923016E-2</v>
      </c>
    </row>
    <row r="813" spans="1:9" x14ac:dyDescent="0.3">
      <c r="A813" s="2">
        <v>1.3082103966999331E-2</v>
      </c>
      <c r="B813" s="2">
        <v>-2.560755202579898E-2</v>
      </c>
      <c r="C813" s="2">
        <v>-1.1428571428571389E-2</v>
      </c>
      <c r="D813" s="2">
        <v>3.4650095000561147E-2</v>
      </c>
      <c r="F813" s="2">
        <f t="shared" si="49"/>
        <v>1.2214836158922555E-2</v>
      </c>
      <c r="G813" s="2">
        <f t="shared" si="50"/>
        <v>-2.7601216912964383E-2</v>
      </c>
      <c r="H813" s="2">
        <f t="shared" si="51"/>
        <v>-1.2740282878102818E-2</v>
      </c>
      <c r="I813" s="2">
        <f t="shared" si="52"/>
        <v>3.1465193846606433E-2</v>
      </c>
    </row>
    <row r="814" spans="1:9" x14ac:dyDescent="0.3">
      <c r="A814" s="2">
        <v>5.9794998046257134E-3</v>
      </c>
      <c r="B814" s="2">
        <v>-1.772648893405945E-2</v>
      </c>
      <c r="C814" s="2">
        <v>-5.7803468208093307E-3</v>
      </c>
      <c r="D814" s="2">
        <v>1.2643755601258659E-2</v>
      </c>
      <c r="F814" s="2">
        <f t="shared" si="49"/>
        <v>5.1122319965489389E-3</v>
      </c>
      <c r="G814" s="2">
        <f t="shared" si="50"/>
        <v>-1.9720153821224853E-2</v>
      </c>
      <c r="H814" s="2">
        <f t="shared" si="51"/>
        <v>-7.0920582703407602E-3</v>
      </c>
      <c r="I814" s="2">
        <f t="shared" si="52"/>
        <v>9.4588544473039431E-3</v>
      </c>
    </row>
    <row r="815" spans="1:9" x14ac:dyDescent="0.3">
      <c r="A815" s="2">
        <v>3.3299612729415407E-3</v>
      </c>
      <c r="B815" s="2">
        <v>-6.9247467906766265E-3</v>
      </c>
      <c r="C815" s="2">
        <v>5.8139534883721762E-3</v>
      </c>
      <c r="D815" s="2">
        <v>2.4229276193501884E-3</v>
      </c>
      <c r="F815" s="2">
        <f t="shared" si="49"/>
        <v>2.4626934648647658E-3</v>
      </c>
      <c r="G815" s="2">
        <f t="shared" si="50"/>
        <v>-8.9184116778420284E-3</v>
      </c>
      <c r="H815" s="2">
        <f t="shared" si="51"/>
        <v>4.5022420388407466E-3</v>
      </c>
      <c r="I815" s="2">
        <f t="shared" si="52"/>
        <v>-7.6197353460452774E-4</v>
      </c>
    </row>
    <row r="816" spans="1:9" x14ac:dyDescent="0.3">
      <c r="A816" s="2">
        <v>1.6170793515234965E-2</v>
      </c>
      <c r="B816" s="2">
        <v>-1.3629185419968336E-2</v>
      </c>
      <c r="C816" s="2">
        <v>5.7803468208091251E-3</v>
      </c>
      <c r="D816" s="2">
        <v>1.0762016821197087E-2</v>
      </c>
      <c r="F816" s="2">
        <f t="shared" si="49"/>
        <v>1.530352570715819E-2</v>
      </c>
      <c r="G816" s="2">
        <f t="shared" si="50"/>
        <v>-1.5622850307133739E-2</v>
      </c>
      <c r="H816" s="2">
        <f t="shared" si="51"/>
        <v>4.4686353712776955E-3</v>
      </c>
      <c r="I816" s="2">
        <f t="shared" si="52"/>
        <v>7.5771156672423713E-3</v>
      </c>
    </row>
    <row r="817" spans="1:9" x14ac:dyDescent="0.3">
      <c r="A817" s="2">
        <v>6.9502101338930443E-3</v>
      </c>
      <c r="B817" s="2">
        <v>3.6846641906940272E-2</v>
      </c>
      <c r="C817" s="2">
        <v>1.7241379310344869E-2</v>
      </c>
      <c r="D817" s="2">
        <v>3.8854256690229419E-2</v>
      </c>
      <c r="F817" s="2">
        <f t="shared" si="49"/>
        <v>6.0829423258162698E-3</v>
      </c>
      <c r="G817" s="2">
        <f t="shared" si="50"/>
        <v>3.485297701977487E-2</v>
      </c>
      <c r="H817" s="2">
        <f t="shared" si="51"/>
        <v>1.5929667860813439E-2</v>
      </c>
      <c r="I817" s="2">
        <f t="shared" si="52"/>
        <v>3.5669355536274705E-2</v>
      </c>
    </row>
    <row r="818" spans="1:9" x14ac:dyDescent="0.3">
      <c r="A818" s="2">
        <v>5.223912833943749E-3</v>
      </c>
      <c r="B818" s="2">
        <v>-2.3760206611570093E-3</v>
      </c>
      <c r="C818" s="2">
        <v>1.6949152542372923E-2</v>
      </c>
      <c r="D818" s="2">
        <v>1.1022002298875242E-2</v>
      </c>
      <c r="F818" s="2">
        <f t="shared" si="49"/>
        <v>4.3566450258669745E-3</v>
      </c>
      <c r="G818" s="2">
        <f t="shared" si="50"/>
        <v>-4.3696855483224117E-3</v>
      </c>
      <c r="H818" s="2">
        <f t="shared" si="51"/>
        <v>1.5637441092841493E-2</v>
      </c>
      <c r="I818" s="2">
        <f t="shared" si="52"/>
        <v>7.8371011449205261E-3</v>
      </c>
    </row>
    <row r="819" spans="1:9" x14ac:dyDescent="0.3">
      <c r="A819" s="2">
        <v>1.8134919215327711E-3</v>
      </c>
      <c r="B819" s="2">
        <v>-6.2134823707555838E-4</v>
      </c>
      <c r="C819" s="2">
        <v>-1.1111111111111072E-2</v>
      </c>
      <c r="D819" s="2">
        <v>4.8194340942564119E-2</v>
      </c>
      <c r="F819" s="2">
        <f t="shared" si="49"/>
        <v>9.462241134559964E-4</v>
      </c>
      <c r="G819" s="2">
        <f t="shared" si="50"/>
        <v>-2.6150131242409606E-3</v>
      </c>
      <c r="H819" s="2">
        <f t="shared" si="51"/>
        <v>-1.2422822560642501E-2</v>
      </c>
      <c r="I819" s="2">
        <f t="shared" si="52"/>
        <v>4.5009439788609405E-2</v>
      </c>
    </row>
    <row r="820" spans="1:9" x14ac:dyDescent="0.3">
      <c r="A820" s="2">
        <v>-1.7829697910318965E-2</v>
      </c>
      <c r="B820" s="2">
        <v>1.222676229762963E-2</v>
      </c>
      <c r="C820" s="2">
        <v>-1.1235955056179735E-2</v>
      </c>
      <c r="D820" s="2">
        <v>-7.4358104944694161E-3</v>
      </c>
      <c r="F820" s="2">
        <f t="shared" si="49"/>
        <v>-1.8696965718395738E-2</v>
      </c>
      <c r="G820" s="2">
        <f t="shared" si="50"/>
        <v>1.0233097410464227E-2</v>
      </c>
      <c r="H820" s="2">
        <f t="shared" si="51"/>
        <v>-1.2547666505711165E-2</v>
      </c>
      <c r="I820" s="2">
        <f t="shared" si="52"/>
        <v>-1.0620711648424132E-2</v>
      </c>
    </row>
    <row r="821" spans="1:9" x14ac:dyDescent="0.3">
      <c r="A821" s="2">
        <v>-2.773694861312881E-3</v>
      </c>
      <c r="B821" s="2">
        <v>9.9293190313197686E-3</v>
      </c>
      <c r="C821" s="2">
        <v>-1.7045454545454586E-2</v>
      </c>
      <c r="D821" s="2">
        <v>-2.511015309732419E-2</v>
      </c>
      <c r="F821" s="2">
        <f t="shared" si="49"/>
        <v>-3.6409626693896559E-3</v>
      </c>
      <c r="G821" s="2">
        <f t="shared" si="50"/>
        <v>7.9356541441543658E-3</v>
      </c>
      <c r="H821" s="2">
        <f t="shared" si="51"/>
        <v>-1.8357165994986015E-2</v>
      </c>
      <c r="I821" s="2">
        <f t="shared" si="52"/>
        <v>-2.8295054251278907E-2</v>
      </c>
    </row>
    <row r="822" spans="1:9" x14ac:dyDescent="0.3">
      <c r="A822" s="2">
        <v>1.5422449266223775E-2</v>
      </c>
      <c r="B822" s="2">
        <v>2.3312873058493372E-3</v>
      </c>
      <c r="C822" s="2">
        <v>2.312138728323691E-2</v>
      </c>
      <c r="D822" s="2">
        <v>-6.8653029692270426E-3</v>
      </c>
      <c r="F822" s="2">
        <f t="shared" si="49"/>
        <v>1.4555181458147E-2</v>
      </c>
      <c r="G822" s="2">
        <f t="shared" si="50"/>
        <v>3.3762241868393484E-4</v>
      </c>
      <c r="H822" s="2">
        <f t="shared" si="51"/>
        <v>2.180967583370548E-2</v>
      </c>
      <c r="I822" s="2">
        <f t="shared" si="52"/>
        <v>-1.0050204123181758E-2</v>
      </c>
    </row>
    <row r="823" spans="1:9" x14ac:dyDescent="0.3">
      <c r="A823" s="2">
        <v>-2.6636481331403961E-3</v>
      </c>
      <c r="B823" s="2">
        <v>6.128018457809236E-2</v>
      </c>
      <c r="C823" s="2">
        <v>3.9548022598870018E-2</v>
      </c>
      <c r="D823" s="2">
        <v>3.4316049758042054E-2</v>
      </c>
      <c r="F823" s="2">
        <f t="shared" si="49"/>
        <v>-3.530915941217171E-3</v>
      </c>
      <c r="G823" s="2">
        <f t="shared" si="50"/>
        <v>5.9286519690926957E-2</v>
      </c>
      <c r="H823" s="2">
        <f t="shared" si="51"/>
        <v>3.8236311149338592E-2</v>
      </c>
      <c r="I823" s="2">
        <f t="shared" si="52"/>
        <v>3.1131148604087337E-2</v>
      </c>
    </row>
    <row r="824" spans="1:9" x14ac:dyDescent="0.3">
      <c r="A824" s="2">
        <v>-2.91692260419013E-3</v>
      </c>
      <c r="B824" s="2">
        <v>1.3339914244878803E-3</v>
      </c>
      <c r="C824" s="2">
        <v>-1.0869565217391266E-2</v>
      </c>
      <c r="D824" s="2">
        <v>-2.1788632125400088E-2</v>
      </c>
      <c r="F824" s="2">
        <f t="shared" si="49"/>
        <v>-3.7841904122669044E-3</v>
      </c>
      <c r="G824" s="2">
        <f t="shared" si="50"/>
        <v>-6.5967346267752211E-4</v>
      </c>
      <c r="H824" s="2">
        <f t="shared" si="51"/>
        <v>-1.2181276666922695E-2</v>
      </c>
      <c r="I824" s="2">
        <f t="shared" si="52"/>
        <v>-2.4973533279354806E-2</v>
      </c>
    </row>
    <row r="825" spans="1:9" x14ac:dyDescent="0.3">
      <c r="A825" s="2">
        <v>-5.3380897816545873E-3</v>
      </c>
      <c r="B825" s="2">
        <v>3.9204444817863983E-2</v>
      </c>
      <c r="C825" s="2">
        <v>5.494505494505573E-3</v>
      </c>
      <c r="D825" s="2">
        <v>2.3871991666895517E-2</v>
      </c>
      <c r="F825" s="2">
        <f t="shared" si="49"/>
        <v>-6.2053575897313617E-3</v>
      </c>
      <c r="G825" s="2">
        <f t="shared" si="50"/>
        <v>3.721077993069858E-2</v>
      </c>
      <c r="H825" s="2">
        <f t="shared" si="51"/>
        <v>4.1827940449741434E-3</v>
      </c>
      <c r="I825" s="2">
        <f t="shared" si="52"/>
        <v>2.0687090512940799E-2</v>
      </c>
    </row>
    <row r="826" spans="1:9" x14ac:dyDescent="0.3">
      <c r="A826" s="2">
        <v>-7.7730557017012683E-3</v>
      </c>
      <c r="B826" s="2">
        <v>0.11628971961446138</v>
      </c>
      <c r="C826" s="2">
        <v>-3.2786885245901717E-2</v>
      </c>
      <c r="D826" s="2">
        <v>9.7151093507570076E-4</v>
      </c>
      <c r="F826" s="2">
        <f t="shared" si="49"/>
        <v>-8.6403235097780428E-3</v>
      </c>
      <c r="G826" s="2">
        <f t="shared" si="50"/>
        <v>0.11429605472729598</v>
      </c>
      <c r="H826" s="2">
        <f t="shared" si="51"/>
        <v>-3.4098596695433143E-2</v>
      </c>
      <c r="I826" s="2">
        <f t="shared" si="52"/>
        <v>-2.2133902188790156E-3</v>
      </c>
    </row>
    <row r="827" spans="1:9" x14ac:dyDescent="0.3">
      <c r="A827" s="2">
        <v>1.5514007395383625E-2</v>
      </c>
      <c r="B827" s="2">
        <v>1.0007441752258792E-2</v>
      </c>
      <c r="C827" s="2">
        <v>2.2598870056497296E-2</v>
      </c>
      <c r="D827" s="2">
        <v>1.6467244328121675E-2</v>
      </c>
      <c r="F827" s="2">
        <f t="shared" si="49"/>
        <v>1.464673958730685E-2</v>
      </c>
      <c r="G827" s="2">
        <f t="shared" si="50"/>
        <v>8.0137768650933895E-3</v>
      </c>
      <c r="H827" s="2">
        <f t="shared" si="51"/>
        <v>2.1287158606965867E-2</v>
      </c>
      <c r="I827" s="2">
        <f t="shared" si="52"/>
        <v>1.3282343174166959E-2</v>
      </c>
    </row>
    <row r="828" spans="1:9" x14ac:dyDescent="0.3">
      <c r="A828" s="2">
        <v>-2.9397825196334004E-2</v>
      </c>
      <c r="B828" s="2">
        <v>6.7733209411845866E-2</v>
      </c>
      <c r="C828" s="2">
        <v>5.5248618784529205E-3</v>
      </c>
      <c r="D828" s="2">
        <v>1.2177763851218902E-2</v>
      </c>
      <c r="F828" s="2">
        <f t="shared" si="49"/>
        <v>-3.0265093004410777E-2</v>
      </c>
      <c r="G828" s="2">
        <f t="shared" si="50"/>
        <v>6.5739544524680463E-2</v>
      </c>
      <c r="H828" s="2">
        <f t="shared" si="51"/>
        <v>4.2131504289214909E-3</v>
      </c>
      <c r="I828" s="2">
        <f t="shared" si="52"/>
        <v>8.9928626972641864E-3</v>
      </c>
    </row>
    <row r="829" spans="1:9" x14ac:dyDescent="0.3">
      <c r="A829" s="2">
        <v>-1.1677838680336861E-2</v>
      </c>
      <c r="B829" s="2">
        <v>-4.4876429720900144E-3</v>
      </c>
      <c r="C829" s="2">
        <v>-1.6483516483516522E-2</v>
      </c>
      <c r="D829" s="2">
        <v>3.7903027762817308E-2</v>
      </c>
      <c r="F829" s="2">
        <f t="shared" si="49"/>
        <v>-1.2545106488413636E-2</v>
      </c>
      <c r="G829" s="2">
        <f t="shared" si="50"/>
        <v>-6.4813078592554172E-3</v>
      </c>
      <c r="H829" s="2">
        <f t="shared" si="51"/>
        <v>-1.7795227933047952E-2</v>
      </c>
      <c r="I829" s="2">
        <f t="shared" si="52"/>
        <v>3.4718126608862594E-2</v>
      </c>
    </row>
    <row r="830" spans="1:9" x14ac:dyDescent="0.3">
      <c r="A830" s="2">
        <v>1.5530543320299744E-2</v>
      </c>
      <c r="B830" s="2">
        <v>-1.0697004497665103E-3</v>
      </c>
      <c r="C830" s="2">
        <v>3.9106145251396808E-2</v>
      </c>
      <c r="D830" s="2">
        <v>-2.7564160601339155E-3</v>
      </c>
      <c r="F830" s="2">
        <f t="shared" si="49"/>
        <v>1.4663275512222969E-2</v>
      </c>
      <c r="G830" s="2">
        <f t="shared" si="50"/>
        <v>-3.0633653369319127E-3</v>
      </c>
      <c r="H830" s="2">
        <f t="shared" si="51"/>
        <v>3.7794433801865382E-2</v>
      </c>
      <c r="I830" s="2">
        <f t="shared" si="52"/>
        <v>-5.941317214088632E-3</v>
      </c>
    </row>
    <row r="831" spans="1:9" x14ac:dyDescent="0.3">
      <c r="A831" s="2">
        <v>1.0526065971698242E-2</v>
      </c>
      <c r="B831" s="2">
        <v>-4.3292010831414797E-2</v>
      </c>
      <c r="C831" s="2">
        <v>-1.6129032258064554E-2</v>
      </c>
      <c r="D831" s="2">
        <v>2.6669223462764166E-2</v>
      </c>
      <c r="F831" s="2">
        <f t="shared" si="49"/>
        <v>9.6587981636214668E-3</v>
      </c>
      <c r="G831" s="2">
        <f t="shared" si="50"/>
        <v>-4.52856757185802E-2</v>
      </c>
      <c r="H831" s="2">
        <f t="shared" si="51"/>
        <v>-1.7440743707595983E-2</v>
      </c>
      <c r="I831" s="2">
        <f t="shared" si="52"/>
        <v>2.3484322308809449E-2</v>
      </c>
    </row>
    <row r="832" spans="1:9" x14ac:dyDescent="0.3">
      <c r="A832" s="2">
        <v>-5.8147155311836646E-3</v>
      </c>
      <c r="B832" s="2">
        <v>2.4384393052085972E-2</v>
      </c>
      <c r="C832" s="2">
        <v>6.557377049180324E-2</v>
      </c>
      <c r="D832" s="2">
        <v>1.1045492617706003E-2</v>
      </c>
      <c r="F832" s="2">
        <f t="shared" si="49"/>
        <v>-6.681983339260439E-3</v>
      </c>
      <c r="G832" s="2">
        <f t="shared" si="50"/>
        <v>2.2390728164920569E-2</v>
      </c>
      <c r="H832" s="2">
        <f t="shared" si="51"/>
        <v>6.4262059042271807E-2</v>
      </c>
      <c r="I832" s="2">
        <f t="shared" si="52"/>
        <v>7.8605914637512875E-3</v>
      </c>
    </row>
    <row r="833" spans="1:9" x14ac:dyDescent="0.3">
      <c r="A833" s="2">
        <v>1.4137039888704255E-3</v>
      </c>
      <c r="B833" s="2">
        <v>-1.1863007438207862E-2</v>
      </c>
      <c r="C833" s="2">
        <v>-5.1282051282052011E-3</v>
      </c>
      <c r="D833" s="2">
        <v>-3.1522268190091046E-3</v>
      </c>
      <c r="F833" s="2">
        <f t="shared" si="49"/>
        <v>5.4643618079365085E-4</v>
      </c>
      <c r="G833" s="2">
        <f t="shared" si="50"/>
        <v>-1.3856672325373265E-2</v>
      </c>
      <c r="H833" s="2">
        <f t="shared" si="51"/>
        <v>-6.4399165777366306E-3</v>
      </c>
      <c r="I833" s="2">
        <f t="shared" si="52"/>
        <v>-6.3371279729638203E-3</v>
      </c>
    </row>
    <row r="834" spans="1:9" x14ac:dyDescent="0.3">
      <c r="A834" s="2">
        <v>-6.2272238767797188E-3</v>
      </c>
      <c r="B834" s="2">
        <v>-1.240024666108985E-2</v>
      </c>
      <c r="C834" s="2">
        <v>-1.5463917525773051E-2</v>
      </c>
      <c r="D834" s="2">
        <v>-3.3498991111796323E-3</v>
      </c>
      <c r="F834" s="2">
        <f t="shared" si="49"/>
        <v>-7.0944916848564932E-3</v>
      </c>
      <c r="G834" s="2">
        <f t="shared" si="50"/>
        <v>-1.4393911548255253E-2</v>
      </c>
      <c r="H834" s="2">
        <f t="shared" si="51"/>
        <v>-1.677562897530448E-2</v>
      </c>
      <c r="I834" s="2">
        <f t="shared" si="52"/>
        <v>-6.5348002651343488E-3</v>
      </c>
    </row>
    <row r="835" spans="1:9" x14ac:dyDescent="0.3">
      <c r="A835" s="2">
        <v>1.1189834451589973E-2</v>
      </c>
      <c r="B835" s="2">
        <v>3.1190210533777389E-3</v>
      </c>
      <c r="C835" s="2">
        <v>1.0471204188481638E-2</v>
      </c>
      <c r="D835" s="2">
        <v>3.6509162390270743E-3</v>
      </c>
      <c r="F835" s="2">
        <f t="shared" si="49"/>
        <v>1.0322566643513198E-2</v>
      </c>
      <c r="G835" s="2">
        <f t="shared" si="50"/>
        <v>1.1253561662123365E-3</v>
      </c>
      <c r="H835" s="2">
        <f t="shared" si="51"/>
        <v>9.1594927389502083E-3</v>
      </c>
      <c r="I835" s="2">
        <f t="shared" si="52"/>
        <v>4.6601508507235819E-4</v>
      </c>
    </row>
    <row r="836" spans="1:9" x14ac:dyDescent="0.3">
      <c r="A836" s="2">
        <v>8.3523785891230478E-3</v>
      </c>
      <c r="B836" s="2">
        <v>-1.1719741240096079E-2</v>
      </c>
      <c r="C836" s="2">
        <v>2.5906735751295335E-2</v>
      </c>
      <c r="D836" s="2">
        <v>2.6560437162328598E-2</v>
      </c>
      <c r="F836" s="2">
        <f t="shared" ref="F836:F899" si="53">A836-A$1236</f>
        <v>7.4851107810462733E-3</v>
      </c>
      <c r="G836" s="2">
        <f t="shared" si="50"/>
        <v>-1.3713406127261482E-2</v>
      </c>
      <c r="H836" s="2">
        <f t="shared" si="51"/>
        <v>2.4595024301763906E-2</v>
      </c>
      <c r="I836" s="2">
        <f t="shared" si="52"/>
        <v>2.337553600837388E-2</v>
      </c>
    </row>
    <row r="837" spans="1:9" x14ac:dyDescent="0.3">
      <c r="A837" s="2">
        <v>-1.1985858097627885E-2</v>
      </c>
      <c r="B837" s="2">
        <v>-7.7444144771425596E-3</v>
      </c>
      <c r="C837" s="2">
        <v>-1.5151515151515187E-2</v>
      </c>
      <c r="D837" s="2">
        <v>4.5840968159426764E-3</v>
      </c>
      <c r="F837" s="2">
        <f t="shared" si="53"/>
        <v>-1.2853125905704661E-2</v>
      </c>
      <c r="G837" s="2">
        <f t="shared" si="50"/>
        <v>-9.7380793643079624E-3</v>
      </c>
      <c r="H837" s="2">
        <f t="shared" si="51"/>
        <v>-1.6463226601046616E-2</v>
      </c>
      <c r="I837" s="2">
        <f t="shared" si="52"/>
        <v>1.3991956619879603E-3</v>
      </c>
    </row>
    <row r="838" spans="1:9" x14ac:dyDescent="0.3">
      <c r="A838" s="2">
        <v>-9.909766077165259E-3</v>
      </c>
      <c r="B838" s="2">
        <v>2.9674796747967479E-2</v>
      </c>
      <c r="C838" s="2">
        <v>-1.025641025641022E-2</v>
      </c>
      <c r="D838" s="2">
        <v>4.9438608495137461E-2</v>
      </c>
      <c r="F838" s="2">
        <f t="shared" si="53"/>
        <v>-1.0777033885242034E-2</v>
      </c>
      <c r="G838" s="2">
        <f t="shared" si="50"/>
        <v>2.7681131860802077E-2</v>
      </c>
      <c r="H838" s="2">
        <f t="shared" si="51"/>
        <v>-1.156812170594165E-2</v>
      </c>
      <c r="I838" s="2">
        <f t="shared" si="52"/>
        <v>4.6253707341182747E-2</v>
      </c>
    </row>
    <row r="839" spans="1:9" x14ac:dyDescent="0.3">
      <c r="A839" s="2">
        <v>-2.4778607488084105E-2</v>
      </c>
      <c r="B839" s="2">
        <v>-3.624162968811688E-2</v>
      </c>
      <c r="C839" s="2">
        <v>-4.6632124352331716E-2</v>
      </c>
      <c r="D839" s="2">
        <v>-1.2404307984277009E-2</v>
      </c>
      <c r="F839" s="2">
        <f t="shared" si="53"/>
        <v>-2.5645875296160879E-2</v>
      </c>
      <c r="G839" s="2">
        <f t="shared" si="50"/>
        <v>-3.8235294575282283E-2</v>
      </c>
      <c r="H839" s="2">
        <f t="shared" si="51"/>
        <v>-4.7943835801863142E-2</v>
      </c>
      <c r="I839" s="2">
        <f t="shared" si="52"/>
        <v>-1.5589209138231724E-2</v>
      </c>
    </row>
    <row r="840" spans="1:9" x14ac:dyDescent="0.3">
      <c r="A840" s="2">
        <v>1.3004458592526939E-3</v>
      </c>
      <c r="B840" s="2">
        <v>-2.6298522555435452E-2</v>
      </c>
      <c r="C840" s="2">
        <v>-1.0869565217391266E-2</v>
      </c>
      <c r="D840" s="2">
        <v>2.064989604280992E-2</v>
      </c>
      <c r="F840" s="2">
        <f t="shared" si="53"/>
        <v>4.3317805117591918E-4</v>
      </c>
      <c r="G840" s="2">
        <f t="shared" si="50"/>
        <v>-2.8292187442600855E-2</v>
      </c>
      <c r="H840" s="2">
        <f t="shared" si="51"/>
        <v>-1.2181276666922695E-2</v>
      </c>
      <c r="I840" s="2">
        <f t="shared" si="52"/>
        <v>1.7464994888855202E-2</v>
      </c>
    </row>
    <row r="841" spans="1:9" x14ac:dyDescent="0.3">
      <c r="A841" s="2">
        <v>1.5985192220250259E-4</v>
      </c>
      <c r="B841" s="2">
        <v>4.3584390408077461E-2</v>
      </c>
      <c r="C841" s="2">
        <v>5.494505494505573E-3</v>
      </c>
      <c r="D841" s="2">
        <v>1.4793704530153358E-2</v>
      </c>
      <c r="F841" s="2">
        <f t="shared" si="53"/>
        <v>-7.0741588587427203E-4</v>
      </c>
      <c r="G841" s="2">
        <f t="shared" si="50"/>
        <v>4.1590725520912059E-2</v>
      </c>
      <c r="H841" s="2">
        <f t="shared" si="51"/>
        <v>4.1827940449741434E-3</v>
      </c>
      <c r="I841" s="2">
        <f t="shared" si="52"/>
        <v>1.1608803376198643E-2</v>
      </c>
    </row>
    <row r="842" spans="1:9" x14ac:dyDescent="0.3">
      <c r="A842" s="2">
        <v>2.7569245804837683E-3</v>
      </c>
      <c r="B842" s="2">
        <v>2.2172054289882604E-2</v>
      </c>
      <c r="C842" s="2">
        <v>5.4644808743168228E-3</v>
      </c>
      <c r="D842" s="2">
        <v>-5.0709960671879745E-2</v>
      </c>
      <c r="F842" s="2">
        <f t="shared" si="53"/>
        <v>1.8896567724069936E-3</v>
      </c>
      <c r="G842" s="2">
        <f t="shared" si="50"/>
        <v>2.0178389402717201E-2</v>
      </c>
      <c r="H842" s="2">
        <f t="shared" si="51"/>
        <v>4.1527694247853932E-3</v>
      </c>
      <c r="I842" s="2">
        <f t="shared" si="52"/>
        <v>-5.3894861825834459E-2</v>
      </c>
    </row>
    <row r="843" spans="1:9" x14ac:dyDescent="0.3">
      <c r="A843" s="2">
        <v>-9.4232889283289382E-3</v>
      </c>
      <c r="B843" s="2">
        <v>1.1121608665533012E-2</v>
      </c>
      <c r="C843" s="2">
        <v>-1.0869565217391266E-2</v>
      </c>
      <c r="D843" s="2">
        <v>2.0933466713228169E-2</v>
      </c>
      <c r="F843" s="2">
        <f t="shared" si="53"/>
        <v>-1.0290556736405714E-2</v>
      </c>
      <c r="G843" s="2">
        <f t="shared" si="50"/>
        <v>9.1279437783676094E-3</v>
      </c>
      <c r="H843" s="2">
        <f t="shared" si="51"/>
        <v>-1.2181276666922695E-2</v>
      </c>
      <c r="I843" s="2">
        <f t="shared" si="52"/>
        <v>1.7748565559273451E-2</v>
      </c>
    </row>
    <row r="844" spans="1:9" x14ac:dyDescent="0.3">
      <c r="A844" s="2">
        <v>-1.8744203451206982E-2</v>
      </c>
      <c r="B844" s="2">
        <v>-3.6664325704076905E-2</v>
      </c>
      <c r="C844" s="2">
        <v>-1.6483516483516522E-2</v>
      </c>
      <c r="D844" s="2">
        <v>-1.1301556895911389E-2</v>
      </c>
      <c r="F844" s="2">
        <f t="shared" si="53"/>
        <v>-1.9611471259283756E-2</v>
      </c>
      <c r="G844" s="2">
        <f t="shared" si="50"/>
        <v>-3.8657990591242308E-2</v>
      </c>
      <c r="H844" s="2">
        <f t="shared" si="51"/>
        <v>-1.7795227933047952E-2</v>
      </c>
      <c r="I844" s="2">
        <f t="shared" si="52"/>
        <v>-1.4486458049866105E-2</v>
      </c>
    </row>
    <row r="845" spans="1:9" x14ac:dyDescent="0.3">
      <c r="A845" s="2">
        <v>-2.5476571926350222E-2</v>
      </c>
      <c r="B845" s="2">
        <v>-3.1500545180975746E-2</v>
      </c>
      <c r="C845" s="2">
        <v>5.5865921787710297E-3</v>
      </c>
      <c r="D845" s="2">
        <v>-2.3977395030178629E-2</v>
      </c>
      <c r="F845" s="2">
        <f t="shared" si="53"/>
        <v>-2.6343839734426996E-2</v>
      </c>
      <c r="G845" s="2">
        <f t="shared" si="50"/>
        <v>-3.3494210068141149E-2</v>
      </c>
      <c r="H845" s="2">
        <f t="shared" si="51"/>
        <v>4.2748807292396001E-3</v>
      </c>
      <c r="I845" s="2">
        <f t="shared" si="52"/>
        <v>-2.7162296184133346E-2</v>
      </c>
    </row>
    <row r="846" spans="1:9" x14ac:dyDescent="0.3">
      <c r="A846" s="2">
        <v>7.9500341991441178E-3</v>
      </c>
      <c r="B846" s="2">
        <v>4.0551839464882944E-2</v>
      </c>
      <c r="C846" s="2">
        <v>1.6666666666666705E-2</v>
      </c>
      <c r="D846" s="2">
        <v>-7.5567337990135102E-3</v>
      </c>
      <c r="F846" s="2">
        <f t="shared" si="53"/>
        <v>7.0827663910673433E-3</v>
      </c>
      <c r="G846" s="2">
        <f t="shared" si="50"/>
        <v>3.8558174577717541E-2</v>
      </c>
      <c r="H846" s="2">
        <f t="shared" si="51"/>
        <v>1.5354955217135275E-2</v>
      </c>
      <c r="I846" s="2">
        <f t="shared" si="52"/>
        <v>-1.0741634952968227E-2</v>
      </c>
    </row>
    <row r="847" spans="1:9" x14ac:dyDescent="0.3">
      <c r="A847" s="2">
        <v>-2.6624971433086134E-2</v>
      </c>
      <c r="B847" s="2">
        <v>4.6363963037364356E-2</v>
      </c>
      <c r="C847" s="2">
        <v>-1.6393442622950859E-2</v>
      </c>
      <c r="D847" s="2">
        <v>-2.908077707699611E-3</v>
      </c>
      <c r="F847" s="2">
        <f t="shared" si="53"/>
        <v>-2.7492239241162907E-2</v>
      </c>
      <c r="G847" s="2">
        <f t="shared" si="50"/>
        <v>4.4370298150198953E-2</v>
      </c>
      <c r="H847" s="2">
        <f t="shared" si="51"/>
        <v>-1.7705154072482288E-2</v>
      </c>
      <c r="I847" s="2">
        <f t="shared" si="52"/>
        <v>-6.0929788616543266E-3</v>
      </c>
    </row>
    <row r="848" spans="1:9" x14ac:dyDescent="0.3">
      <c r="A848" s="2">
        <v>-3.0654250774909109E-3</v>
      </c>
      <c r="B848" s="2">
        <v>1.6280197190484992E-2</v>
      </c>
      <c r="C848" s="2">
        <v>-5.5555555555555552E-2</v>
      </c>
      <c r="D848" s="2">
        <v>-2.1993649459517851E-2</v>
      </c>
      <c r="F848" s="2">
        <f t="shared" si="53"/>
        <v>-3.9326928855676858E-3</v>
      </c>
      <c r="G848" s="2">
        <f t="shared" si="50"/>
        <v>1.4286532303319589E-2</v>
      </c>
      <c r="H848" s="2">
        <f t="shared" si="51"/>
        <v>-5.6867267005086979E-2</v>
      </c>
      <c r="I848" s="2">
        <f t="shared" si="52"/>
        <v>-2.5178550613472569E-2</v>
      </c>
    </row>
    <row r="849" spans="1:9" x14ac:dyDescent="0.3">
      <c r="A849" s="2">
        <v>2.2556249453519382E-2</v>
      </c>
      <c r="B849" s="2">
        <v>1.8512920927678627E-2</v>
      </c>
      <c r="C849" s="2">
        <v>3.5294117647058906E-2</v>
      </c>
      <c r="D849" s="2">
        <v>-4.3074448025626532E-3</v>
      </c>
      <c r="F849" s="2">
        <f t="shared" si="53"/>
        <v>2.1688981645442609E-2</v>
      </c>
      <c r="G849" s="2">
        <f t="shared" si="50"/>
        <v>1.6519256040513224E-2</v>
      </c>
      <c r="H849" s="2">
        <f t="shared" si="51"/>
        <v>3.398240619752748E-2</v>
      </c>
      <c r="I849" s="2">
        <f t="shared" si="52"/>
        <v>-7.4923459565173697E-3</v>
      </c>
    </row>
    <row r="850" spans="1:9" x14ac:dyDescent="0.3">
      <c r="A850" s="2">
        <v>-3.4696427522930848E-3</v>
      </c>
      <c r="B850" s="2">
        <v>1.3947568562399483E-2</v>
      </c>
      <c r="C850" s="2">
        <v>5.6818181818180605E-3</v>
      </c>
      <c r="D850" s="2">
        <v>-8.6363322676850013E-2</v>
      </c>
      <c r="F850" s="2">
        <f t="shared" si="53"/>
        <v>-4.3369105603698593E-3</v>
      </c>
      <c r="G850" s="2">
        <f t="shared" si="50"/>
        <v>1.1953903675234081E-2</v>
      </c>
      <c r="H850" s="2">
        <f t="shared" si="51"/>
        <v>4.370106732286631E-3</v>
      </c>
      <c r="I850" s="2">
        <f t="shared" si="52"/>
        <v>-8.9548223830804727E-2</v>
      </c>
    </row>
    <row r="851" spans="1:9" x14ac:dyDescent="0.3">
      <c r="A851" s="2">
        <v>1.8442713061749067E-2</v>
      </c>
      <c r="B851" s="2">
        <v>-6.658356859296919E-3</v>
      </c>
      <c r="C851" s="2">
        <v>1.6949152542372923E-2</v>
      </c>
      <c r="D851" s="2">
        <v>2.5464799380108049E-2</v>
      </c>
      <c r="F851" s="2">
        <f t="shared" si="53"/>
        <v>1.7575445253672294E-2</v>
      </c>
      <c r="G851" s="2">
        <f t="shared" ref="G851:G914" si="54">B851-B$1236</f>
        <v>-8.6520217464623218E-3</v>
      </c>
      <c r="H851" s="2">
        <f t="shared" ref="H851:H914" si="55">C851-C$1236</f>
        <v>1.5637441092841493E-2</v>
      </c>
      <c r="I851" s="2">
        <f t="shared" ref="I851:I914" si="56">D851-D$1236</f>
        <v>2.2279898226153332E-2</v>
      </c>
    </row>
    <row r="852" spans="1:9" x14ac:dyDescent="0.3">
      <c r="A852" s="2">
        <v>3.6879433819171788E-3</v>
      </c>
      <c r="B852" s="2">
        <v>4.1543919414447628E-2</v>
      </c>
      <c r="C852" s="2">
        <v>0</v>
      </c>
      <c r="D852" s="2">
        <v>1.4609131879033605E-2</v>
      </c>
      <c r="F852" s="2">
        <f t="shared" si="53"/>
        <v>2.8206755738404039E-3</v>
      </c>
      <c r="G852" s="2">
        <f t="shared" si="54"/>
        <v>3.9550254527282225E-2</v>
      </c>
      <c r="H852" s="2">
        <f t="shared" si="55"/>
        <v>-1.3117114495314294E-3</v>
      </c>
      <c r="I852" s="2">
        <f t="shared" si="56"/>
        <v>1.142423072507889E-2</v>
      </c>
    </row>
    <row r="853" spans="1:9" x14ac:dyDescent="0.3">
      <c r="A853" s="2">
        <v>4.2319955065142053E-3</v>
      </c>
      <c r="B853" s="2">
        <v>4.42008486562942E-2</v>
      </c>
      <c r="C853" s="2">
        <v>1.1111111111111072E-2</v>
      </c>
      <c r="D853" s="2">
        <v>-2.2526438947472584E-3</v>
      </c>
      <c r="F853" s="2">
        <f t="shared" si="53"/>
        <v>3.3647276984374308E-3</v>
      </c>
      <c r="G853" s="2">
        <f t="shared" si="54"/>
        <v>4.2207183769128798E-2</v>
      </c>
      <c r="H853" s="2">
        <f t="shared" si="55"/>
        <v>9.7993996615796421E-3</v>
      </c>
      <c r="I853" s="2">
        <f t="shared" si="56"/>
        <v>-5.437545048701975E-3</v>
      </c>
    </row>
    <row r="854" spans="1:9" x14ac:dyDescent="0.3">
      <c r="A854" s="2">
        <v>-1.0915392846034612E-2</v>
      </c>
      <c r="B854" s="2">
        <v>2.8987502878428759E-2</v>
      </c>
      <c r="C854" s="2">
        <v>-2.7472527472527472E-2</v>
      </c>
      <c r="D854" s="2">
        <v>-9.564964370744845E-3</v>
      </c>
      <c r="F854" s="2">
        <f t="shared" si="53"/>
        <v>-1.1782660654111387E-2</v>
      </c>
      <c r="G854" s="2">
        <f t="shared" si="54"/>
        <v>2.6993837991263356E-2</v>
      </c>
      <c r="H854" s="2">
        <f t="shared" si="55"/>
        <v>-2.8784238922058902E-2</v>
      </c>
      <c r="I854" s="2">
        <f t="shared" si="56"/>
        <v>-1.2749865524699561E-2</v>
      </c>
    </row>
    <row r="855" spans="1:9" x14ac:dyDescent="0.3">
      <c r="A855" s="2">
        <v>-1.9910258372185099E-2</v>
      </c>
      <c r="B855" s="2">
        <v>-5.627591476255913E-2</v>
      </c>
      <c r="C855" s="2">
        <v>-2.2598870056497095E-2</v>
      </c>
      <c r="D855" s="2">
        <v>8.5328818185657178E-3</v>
      </c>
      <c r="F855" s="2">
        <f t="shared" si="53"/>
        <v>-2.0777526180261872E-2</v>
      </c>
      <c r="G855" s="2">
        <f t="shared" si="54"/>
        <v>-5.8269579649724533E-2</v>
      </c>
      <c r="H855" s="2">
        <f t="shared" si="55"/>
        <v>-2.3910581506028525E-2</v>
      </c>
      <c r="I855" s="2">
        <f t="shared" si="56"/>
        <v>5.3479806646110021E-3</v>
      </c>
    </row>
    <row r="856" spans="1:9" x14ac:dyDescent="0.3">
      <c r="A856" s="2">
        <v>7.3582832436977748E-3</v>
      </c>
      <c r="B856" s="2">
        <v>-2.7897892775074029E-3</v>
      </c>
      <c r="C856" s="2">
        <v>0</v>
      </c>
      <c r="D856" s="2">
        <v>-1.5363711288937366E-2</v>
      </c>
      <c r="F856" s="2">
        <f t="shared" si="53"/>
        <v>6.4910154356210004E-3</v>
      </c>
      <c r="G856" s="2">
        <f t="shared" si="54"/>
        <v>-4.7834541646728053E-3</v>
      </c>
      <c r="H856" s="2">
        <f t="shared" si="55"/>
        <v>-1.3117114495314294E-3</v>
      </c>
      <c r="I856" s="2">
        <f t="shared" si="56"/>
        <v>-1.8548612442892083E-2</v>
      </c>
    </row>
    <row r="857" spans="1:9" x14ac:dyDescent="0.3">
      <c r="A857" s="2">
        <v>3.1786008454921955E-3</v>
      </c>
      <c r="B857" s="2">
        <v>6.6442856910576909E-3</v>
      </c>
      <c r="C857" s="2">
        <v>-5.7803468208093307E-3</v>
      </c>
      <c r="D857" s="2">
        <v>3.1021082540929703E-3</v>
      </c>
      <c r="F857" s="2">
        <f t="shared" si="53"/>
        <v>2.3113330374154211E-3</v>
      </c>
      <c r="G857" s="2">
        <f t="shared" si="54"/>
        <v>4.6506208038922889E-3</v>
      </c>
      <c r="H857" s="2">
        <f t="shared" si="55"/>
        <v>-7.0920582703407602E-3</v>
      </c>
      <c r="I857" s="2">
        <f t="shared" si="56"/>
        <v>-8.2792899861745817E-5</v>
      </c>
    </row>
    <row r="858" spans="1:9" x14ac:dyDescent="0.3">
      <c r="A858" s="2">
        <v>-5.0781352660213309E-3</v>
      </c>
      <c r="B858" s="2">
        <v>-1.0282809356232343E-2</v>
      </c>
      <c r="C858" s="2">
        <v>-1.1627906976744146E-2</v>
      </c>
      <c r="D858" s="2">
        <v>-7.4683404836081964E-3</v>
      </c>
      <c r="F858" s="2">
        <f t="shared" si="53"/>
        <v>-5.9454030740981054E-3</v>
      </c>
      <c r="G858" s="2">
        <f t="shared" si="54"/>
        <v>-1.2276474243397745E-2</v>
      </c>
      <c r="H858" s="2">
        <f t="shared" si="55"/>
        <v>-1.2939618426275576E-2</v>
      </c>
      <c r="I858" s="2">
        <f t="shared" si="56"/>
        <v>-1.0653241637562913E-2</v>
      </c>
    </row>
    <row r="859" spans="1:9" x14ac:dyDescent="0.3">
      <c r="A859" s="2">
        <v>1.6050143667378686E-2</v>
      </c>
      <c r="B859" s="2">
        <v>-2.4850841698841719E-2</v>
      </c>
      <c r="C859" s="2">
        <v>-1.1764705882352899E-2</v>
      </c>
      <c r="D859" s="2">
        <v>9.659389906816982E-4</v>
      </c>
      <c r="F859" s="2">
        <f t="shared" si="53"/>
        <v>1.5182875859301911E-2</v>
      </c>
      <c r="G859" s="2">
        <f t="shared" si="54"/>
        <v>-2.6844506586007122E-2</v>
      </c>
      <c r="H859" s="2">
        <f t="shared" si="55"/>
        <v>-1.3076417331884329E-2</v>
      </c>
      <c r="I859" s="2">
        <f t="shared" si="56"/>
        <v>-2.218962163273018E-3</v>
      </c>
    </row>
    <row r="860" spans="1:9" x14ac:dyDescent="0.3">
      <c r="A860" s="2">
        <v>1.7643984055076625E-2</v>
      </c>
      <c r="B860" s="2">
        <v>2.3756389439315635E-2</v>
      </c>
      <c r="C860" s="2">
        <v>5.9523809523808254E-3</v>
      </c>
      <c r="D860" s="2">
        <v>2.2318329062929274E-2</v>
      </c>
      <c r="F860" s="2">
        <f t="shared" si="53"/>
        <v>1.6776716246999852E-2</v>
      </c>
      <c r="G860" s="2">
        <f t="shared" si="54"/>
        <v>2.1762724552150232E-2</v>
      </c>
      <c r="H860" s="2">
        <f t="shared" si="55"/>
        <v>4.6406695028493958E-3</v>
      </c>
      <c r="I860" s="2">
        <f t="shared" si="56"/>
        <v>1.9133427908974557E-2</v>
      </c>
    </row>
    <row r="861" spans="1:9" x14ac:dyDescent="0.3">
      <c r="A861" s="2">
        <v>1.7399362870495486E-2</v>
      </c>
      <c r="B861" s="2">
        <v>-2.1869050365555993E-2</v>
      </c>
      <c r="C861" s="2">
        <v>5.9171597633136943E-3</v>
      </c>
      <c r="D861" s="2">
        <v>-2.1465479790462884E-3</v>
      </c>
      <c r="F861" s="2">
        <f t="shared" si="53"/>
        <v>1.6532095062418713E-2</v>
      </c>
      <c r="G861" s="2">
        <f t="shared" si="54"/>
        <v>-2.3862715252721396E-2</v>
      </c>
      <c r="H861" s="2">
        <f t="shared" si="55"/>
        <v>4.6054483137822648E-3</v>
      </c>
      <c r="I861" s="2">
        <f t="shared" si="56"/>
        <v>-5.3314491330010046E-3</v>
      </c>
    </row>
    <row r="862" spans="1:9" x14ac:dyDescent="0.3">
      <c r="A862" s="2">
        <v>2.686565691921538E-3</v>
      </c>
      <c r="B862" s="2">
        <v>-6.8296189791516894E-3</v>
      </c>
      <c r="C862" s="2">
        <v>5.8823529411765538E-3</v>
      </c>
      <c r="D862" s="2">
        <v>2.4364919240587122E-2</v>
      </c>
      <c r="F862" s="2">
        <f t="shared" si="53"/>
        <v>1.8192978838447633E-3</v>
      </c>
      <c r="G862" s="2">
        <f t="shared" si="54"/>
        <v>-8.8232838663170922E-3</v>
      </c>
      <c r="H862" s="2">
        <f t="shared" si="55"/>
        <v>4.5706414916451242E-3</v>
      </c>
      <c r="I862" s="2">
        <f t="shared" si="56"/>
        <v>2.1180018086632404E-2</v>
      </c>
    </row>
    <row r="863" spans="1:9" x14ac:dyDescent="0.3">
      <c r="A863" s="2">
        <v>-1.1597357723493363E-2</v>
      </c>
      <c r="B863" s="2">
        <v>-4.7195043069127716E-2</v>
      </c>
      <c r="C863" s="2">
        <v>1.754385964912264E-2</v>
      </c>
      <c r="D863" s="2">
        <v>-1.3464019927446523E-2</v>
      </c>
      <c r="F863" s="2">
        <f t="shared" si="53"/>
        <v>-1.2464625531570139E-2</v>
      </c>
      <c r="G863" s="2">
        <f t="shared" si="54"/>
        <v>-4.9188707956293119E-2</v>
      </c>
      <c r="H863" s="2">
        <f t="shared" si="55"/>
        <v>1.623214819959121E-2</v>
      </c>
      <c r="I863" s="2">
        <f t="shared" si="56"/>
        <v>-1.664892108140124E-2</v>
      </c>
    </row>
    <row r="864" spans="1:9" x14ac:dyDescent="0.3">
      <c r="A864" s="2">
        <v>3.3380034123439151E-3</v>
      </c>
      <c r="B864" s="2">
        <v>5.1204057997572813E-2</v>
      </c>
      <c r="C864" s="2">
        <v>0</v>
      </c>
      <c r="D864" s="2">
        <v>-6.3405467158596761E-4</v>
      </c>
      <c r="F864" s="2">
        <f t="shared" si="53"/>
        <v>2.4707356042671406E-3</v>
      </c>
      <c r="G864" s="2">
        <f t="shared" si="54"/>
        <v>4.921039311040741E-2</v>
      </c>
      <c r="H864" s="2">
        <f t="shared" si="55"/>
        <v>-1.3117114495314294E-3</v>
      </c>
      <c r="I864" s="2">
        <f t="shared" si="56"/>
        <v>-3.8189558255406837E-3</v>
      </c>
    </row>
    <row r="865" spans="1:9" x14ac:dyDescent="0.3">
      <c r="A865" s="2">
        <v>-1.5444530998670922E-2</v>
      </c>
      <c r="B865" s="2">
        <v>-2.7173503869572999E-2</v>
      </c>
      <c r="C865" s="2">
        <v>-1.1494252873563178E-2</v>
      </c>
      <c r="D865" s="2">
        <v>-2.8098537913405605E-3</v>
      </c>
      <c r="F865" s="2">
        <f t="shared" si="53"/>
        <v>-1.6311798806747695E-2</v>
      </c>
      <c r="G865" s="2">
        <f t="shared" si="54"/>
        <v>-2.9167168756738401E-2</v>
      </c>
      <c r="H865" s="2">
        <f t="shared" si="55"/>
        <v>-1.2805964323094608E-2</v>
      </c>
      <c r="I865" s="2">
        <f t="shared" si="56"/>
        <v>-5.9947549452952767E-3</v>
      </c>
    </row>
    <row r="866" spans="1:9" x14ac:dyDescent="0.3">
      <c r="A866" s="2">
        <v>3.9320294871201264E-3</v>
      </c>
      <c r="B866" s="2">
        <v>2.2732320440959557E-2</v>
      </c>
      <c r="C866" s="2">
        <v>0</v>
      </c>
      <c r="D866" s="2">
        <v>7.4231261155890361E-3</v>
      </c>
      <c r="F866" s="2">
        <f t="shared" si="53"/>
        <v>3.064761679043352E-3</v>
      </c>
      <c r="G866" s="2">
        <f t="shared" si="54"/>
        <v>2.0738655553794155E-2</v>
      </c>
      <c r="H866" s="2">
        <f t="shared" si="55"/>
        <v>-1.3117114495314294E-3</v>
      </c>
      <c r="I866" s="2">
        <f t="shared" si="56"/>
        <v>4.2382249616343196E-3</v>
      </c>
    </row>
    <row r="867" spans="1:9" x14ac:dyDescent="0.3">
      <c r="A867" s="2">
        <v>3.0597945020416708E-2</v>
      </c>
      <c r="B867" s="2">
        <v>-1.5980243166304694E-2</v>
      </c>
      <c r="C867" s="2">
        <v>-5.8139534883719689E-3</v>
      </c>
      <c r="D867" s="2">
        <v>-5.1129863466244313E-4</v>
      </c>
      <c r="F867" s="2">
        <f t="shared" si="53"/>
        <v>2.9730677212339934E-2</v>
      </c>
      <c r="G867" s="2">
        <f t="shared" si="54"/>
        <v>-1.7973908053470097E-2</v>
      </c>
      <c r="H867" s="2">
        <f t="shared" si="55"/>
        <v>-7.1256649379033985E-3</v>
      </c>
      <c r="I867" s="2">
        <f t="shared" si="56"/>
        <v>-3.6961997886171593E-3</v>
      </c>
    </row>
    <row r="868" spans="1:9" x14ac:dyDescent="0.3">
      <c r="A868" s="2">
        <v>9.2827781471783687E-3</v>
      </c>
      <c r="B868" s="2">
        <v>1.30656769964956E-2</v>
      </c>
      <c r="C868" s="2">
        <v>0</v>
      </c>
      <c r="D868" s="2">
        <v>7.2668730600911283E-3</v>
      </c>
      <c r="F868" s="2">
        <f t="shared" si="53"/>
        <v>8.4155103391015933E-3</v>
      </c>
      <c r="G868" s="2">
        <f t="shared" si="54"/>
        <v>1.1072012109330197E-2</v>
      </c>
      <c r="H868" s="2">
        <f t="shared" si="55"/>
        <v>-1.3117114495314294E-3</v>
      </c>
      <c r="I868" s="2">
        <f t="shared" si="56"/>
        <v>4.0819719061364126E-3</v>
      </c>
    </row>
    <row r="869" spans="1:9" x14ac:dyDescent="0.3">
      <c r="A869" s="2">
        <v>-7.7462973846230288E-3</v>
      </c>
      <c r="B869" s="2">
        <v>-6.9221800013608862E-3</v>
      </c>
      <c r="C869" s="2">
        <v>1.1695906432748496E-2</v>
      </c>
      <c r="D869" s="2">
        <v>6.8186223108768346E-2</v>
      </c>
      <c r="F869" s="2">
        <f t="shared" si="53"/>
        <v>-8.6135651926998041E-3</v>
      </c>
      <c r="G869" s="2">
        <f t="shared" si="54"/>
        <v>-8.9158448885262882E-3</v>
      </c>
      <c r="H869" s="2">
        <f t="shared" si="55"/>
        <v>1.0384194983217066E-2</v>
      </c>
      <c r="I869" s="2">
        <f t="shared" si="56"/>
        <v>6.5001321954813632E-2</v>
      </c>
    </row>
    <row r="870" spans="1:9" x14ac:dyDescent="0.3">
      <c r="A870" s="2">
        <v>6.2453956186017297E-3</v>
      </c>
      <c r="B870" s="2">
        <v>3.668647671841262E-3</v>
      </c>
      <c r="C870" s="2">
        <v>-1.1560693641618455E-2</v>
      </c>
      <c r="D870" s="2">
        <v>1.3983429849483591E-3</v>
      </c>
      <c r="F870" s="2">
        <f t="shared" si="53"/>
        <v>5.3781278105249552E-3</v>
      </c>
      <c r="G870" s="2">
        <f t="shared" si="54"/>
        <v>1.6749827846758597E-3</v>
      </c>
      <c r="H870" s="2">
        <f t="shared" si="55"/>
        <v>-1.2872405091149884E-2</v>
      </c>
      <c r="I870" s="2">
        <f t="shared" si="56"/>
        <v>-1.786558169006357E-3</v>
      </c>
    </row>
    <row r="871" spans="1:9" x14ac:dyDescent="0.3">
      <c r="A871" s="2">
        <v>3.7319253577207862E-3</v>
      </c>
      <c r="B871" s="2">
        <v>-4.2766283334753415E-2</v>
      </c>
      <c r="C871" s="2">
        <v>0</v>
      </c>
      <c r="D871" s="2">
        <v>2.7089432111511011E-3</v>
      </c>
      <c r="F871" s="2">
        <f t="shared" si="53"/>
        <v>2.8646575496440113E-3</v>
      </c>
      <c r="G871" s="2">
        <f t="shared" si="54"/>
        <v>-4.4759948221918817E-2</v>
      </c>
      <c r="H871" s="2">
        <f t="shared" si="55"/>
        <v>-1.3117114495314294E-3</v>
      </c>
      <c r="I871" s="2">
        <f t="shared" si="56"/>
        <v>-4.7595794280361507E-4</v>
      </c>
    </row>
    <row r="872" spans="1:9" x14ac:dyDescent="0.3">
      <c r="A872" s="2">
        <v>1.4715333047841469E-2</v>
      </c>
      <c r="B872" s="2">
        <v>-1.5808822071626975E-2</v>
      </c>
      <c r="C872" s="2">
        <v>-1.7543859649122848E-2</v>
      </c>
      <c r="D872" s="2">
        <v>6.7638714259921809E-2</v>
      </c>
      <c r="F872" s="2">
        <f t="shared" si="53"/>
        <v>1.3848065239764694E-2</v>
      </c>
      <c r="G872" s="2">
        <f t="shared" si="54"/>
        <v>-1.7802486958792378E-2</v>
      </c>
      <c r="H872" s="2">
        <f t="shared" si="55"/>
        <v>-1.8855571098654277E-2</v>
      </c>
      <c r="I872" s="2">
        <f t="shared" si="56"/>
        <v>6.4453813105967095E-2</v>
      </c>
    </row>
    <row r="873" spans="1:9" x14ac:dyDescent="0.3">
      <c r="A873" s="2">
        <v>5.341809300005506E-3</v>
      </c>
      <c r="B873" s="2">
        <v>1.0863847692608826E-3</v>
      </c>
      <c r="C873" s="2">
        <v>-5.9523809523810371E-3</v>
      </c>
      <c r="D873" s="2">
        <v>3.3222518515555251E-2</v>
      </c>
      <c r="F873" s="2">
        <f t="shared" si="53"/>
        <v>4.4745414919287315E-3</v>
      </c>
      <c r="G873" s="2">
        <f t="shared" si="54"/>
        <v>-9.0728011790451981E-4</v>
      </c>
      <c r="H873" s="2">
        <f t="shared" si="55"/>
        <v>-7.2640924019124666E-3</v>
      </c>
      <c r="I873" s="2">
        <f t="shared" si="56"/>
        <v>3.0037617361600533E-2</v>
      </c>
    </row>
    <row r="874" spans="1:9" x14ac:dyDescent="0.3">
      <c r="A874" s="2">
        <v>-9.9736837374181137E-4</v>
      </c>
      <c r="B874" s="2">
        <v>-4.5267828142336181E-2</v>
      </c>
      <c r="C874" s="2">
        <v>1.796407185628747E-2</v>
      </c>
      <c r="D874" s="2">
        <v>9.2409783248647102E-3</v>
      </c>
      <c r="F874" s="2">
        <f t="shared" si="53"/>
        <v>-1.864636181818586E-3</v>
      </c>
      <c r="G874" s="2">
        <f t="shared" si="54"/>
        <v>-4.7261493029501583E-2</v>
      </c>
      <c r="H874" s="2">
        <f t="shared" si="55"/>
        <v>1.665236040675604E-2</v>
      </c>
      <c r="I874" s="2">
        <f t="shared" si="56"/>
        <v>6.0560771709099945E-3</v>
      </c>
    </row>
    <row r="875" spans="1:9" x14ac:dyDescent="0.3">
      <c r="A875" s="2">
        <v>-1.2096782015522781E-2</v>
      </c>
      <c r="B875" s="2">
        <v>3.0202219249579131E-2</v>
      </c>
      <c r="C875" s="2">
        <v>1.7647058823529453E-2</v>
      </c>
      <c r="D875" s="2">
        <v>-1.2383620904178763E-3</v>
      </c>
      <c r="F875" s="2">
        <f t="shared" si="53"/>
        <v>-1.2964049823599557E-2</v>
      </c>
      <c r="G875" s="2">
        <f t="shared" si="54"/>
        <v>2.8208554362413728E-2</v>
      </c>
      <c r="H875" s="2">
        <f t="shared" si="55"/>
        <v>1.6335347373998024E-2</v>
      </c>
      <c r="I875" s="2">
        <f t="shared" si="56"/>
        <v>-4.4232632443725927E-3</v>
      </c>
    </row>
    <row r="876" spans="1:9" x14ac:dyDescent="0.3">
      <c r="A876" s="2">
        <v>2.3051523116856643E-2</v>
      </c>
      <c r="B876" s="2">
        <v>-5.3590100649253836E-3</v>
      </c>
      <c r="C876" s="2">
        <v>-1.7341040462427786E-2</v>
      </c>
      <c r="D876" s="2">
        <v>4.1580779661728245E-3</v>
      </c>
      <c r="F876" s="2">
        <f t="shared" si="53"/>
        <v>2.218425530877987E-2</v>
      </c>
      <c r="G876" s="2">
        <f t="shared" si="54"/>
        <v>-7.3526749520907864E-3</v>
      </c>
      <c r="H876" s="2">
        <f t="shared" si="55"/>
        <v>-1.8652751911959215E-2</v>
      </c>
      <c r="I876" s="2">
        <f t="shared" si="56"/>
        <v>9.7317681221810838E-4</v>
      </c>
    </row>
    <row r="877" spans="1:9" x14ac:dyDescent="0.3">
      <c r="A877" s="2">
        <v>-4.8446874845990556E-3</v>
      </c>
      <c r="B877" s="2">
        <v>-1.2677284132996449E-2</v>
      </c>
      <c r="C877" s="2">
        <v>0</v>
      </c>
      <c r="D877" s="2">
        <v>3.4174279894003904E-3</v>
      </c>
      <c r="F877" s="2">
        <f t="shared" si="53"/>
        <v>-5.7119552926758301E-3</v>
      </c>
      <c r="G877" s="2">
        <f t="shared" si="54"/>
        <v>-1.4670949020161852E-2</v>
      </c>
      <c r="H877" s="2">
        <f t="shared" si="55"/>
        <v>-1.3117114495314294E-3</v>
      </c>
      <c r="I877" s="2">
        <f t="shared" si="56"/>
        <v>2.3252683544567427E-4</v>
      </c>
    </row>
    <row r="878" spans="1:9" x14ac:dyDescent="0.3">
      <c r="A878" s="2">
        <v>-4.4862825018773048E-3</v>
      </c>
      <c r="B878" s="2">
        <v>1.2278347078629638E-2</v>
      </c>
      <c r="C878" s="2">
        <v>-5.8823529411765538E-3</v>
      </c>
      <c r="D878" s="2">
        <v>8.7631041995574598E-3</v>
      </c>
      <c r="F878" s="2">
        <f t="shared" si="53"/>
        <v>-5.3535503099540792E-3</v>
      </c>
      <c r="G878" s="2">
        <f t="shared" si="54"/>
        <v>1.0284682191464235E-2</v>
      </c>
      <c r="H878" s="2">
        <f t="shared" si="55"/>
        <v>-7.1940643907079833E-3</v>
      </c>
      <c r="I878" s="2">
        <f t="shared" si="56"/>
        <v>5.5782030456027441E-3</v>
      </c>
    </row>
    <row r="879" spans="1:9" x14ac:dyDescent="0.3">
      <c r="A879" s="2">
        <v>-5.7338885047827524E-3</v>
      </c>
      <c r="B879" s="2">
        <v>2.1880430850538788E-2</v>
      </c>
      <c r="C879" s="2">
        <v>-5.9171597633134836E-3</v>
      </c>
      <c r="D879" s="2">
        <v>-2.493961003024231E-2</v>
      </c>
      <c r="F879" s="2">
        <f t="shared" si="53"/>
        <v>-6.6011563128595269E-3</v>
      </c>
      <c r="G879" s="2">
        <f t="shared" si="54"/>
        <v>1.9886765963373385E-2</v>
      </c>
      <c r="H879" s="2">
        <f t="shared" si="55"/>
        <v>-7.2288712128449131E-3</v>
      </c>
      <c r="I879" s="2">
        <f t="shared" si="56"/>
        <v>-2.8124511184197027E-2</v>
      </c>
    </row>
    <row r="880" spans="1:9" x14ac:dyDescent="0.3">
      <c r="A880" s="2">
        <v>2.5844347862967747E-3</v>
      </c>
      <c r="B880" s="2">
        <v>-1.7998411171450689E-2</v>
      </c>
      <c r="C880" s="2">
        <v>-5.9523809523810371E-3</v>
      </c>
      <c r="D880" s="2">
        <v>1.5556229576043199E-2</v>
      </c>
      <c r="F880" s="2">
        <f t="shared" si="53"/>
        <v>1.71716697822E-3</v>
      </c>
      <c r="G880" s="2">
        <f t="shared" si="54"/>
        <v>-1.9992076058616092E-2</v>
      </c>
      <c r="H880" s="2">
        <f t="shared" si="55"/>
        <v>-7.2640924019124666E-3</v>
      </c>
      <c r="I880" s="2">
        <f t="shared" si="56"/>
        <v>1.2371328422088483E-2</v>
      </c>
    </row>
    <row r="881" spans="1:9" x14ac:dyDescent="0.3">
      <c r="A881" s="2">
        <v>-5.3863578140306626E-4</v>
      </c>
      <c r="B881" s="2">
        <v>-3.1602463645982601E-4</v>
      </c>
      <c r="C881" s="2">
        <v>0</v>
      </c>
      <c r="D881" s="2">
        <v>4.1069600167960215E-4</v>
      </c>
      <c r="F881" s="2">
        <f t="shared" si="53"/>
        <v>-1.4059035894798408E-3</v>
      </c>
      <c r="G881" s="2">
        <f t="shared" si="54"/>
        <v>-2.3096895236252284E-3</v>
      </c>
      <c r="H881" s="2">
        <f t="shared" si="55"/>
        <v>-1.3117114495314294E-3</v>
      </c>
      <c r="I881" s="2">
        <f t="shared" si="56"/>
        <v>-2.774205152275114E-3</v>
      </c>
    </row>
    <row r="882" spans="1:9" x14ac:dyDescent="0.3">
      <c r="A882" s="2">
        <v>-1.7997012904492456E-2</v>
      </c>
      <c r="B882" s="2">
        <v>-2.5841687513671243E-2</v>
      </c>
      <c r="C882" s="2">
        <v>5.9880239520958937E-3</v>
      </c>
      <c r="D882" s="2">
        <v>-4.465366739395394E-3</v>
      </c>
      <c r="F882" s="2">
        <f t="shared" si="53"/>
        <v>-1.886428071256923E-2</v>
      </c>
      <c r="G882" s="2">
        <f t="shared" si="54"/>
        <v>-2.7835352400836646E-2</v>
      </c>
      <c r="H882" s="2">
        <f t="shared" si="55"/>
        <v>4.6763125025644642E-3</v>
      </c>
      <c r="I882" s="2">
        <f t="shared" si="56"/>
        <v>-7.6502678933501097E-3</v>
      </c>
    </row>
    <row r="883" spans="1:9" x14ac:dyDescent="0.3">
      <c r="A883" s="2">
        <v>5.5470324802752895E-3</v>
      </c>
      <c r="B883" s="2">
        <v>-1.8820437173181572E-2</v>
      </c>
      <c r="C883" s="2">
        <v>-5.9523809523810371E-3</v>
      </c>
      <c r="D883" s="2">
        <v>8.0337448861889753E-3</v>
      </c>
      <c r="F883" s="2">
        <f t="shared" si="53"/>
        <v>4.6797646721985151E-3</v>
      </c>
      <c r="G883" s="2">
        <f t="shared" si="54"/>
        <v>-2.0814102060346975E-2</v>
      </c>
      <c r="H883" s="2">
        <f t="shared" si="55"/>
        <v>-7.2640924019124666E-3</v>
      </c>
      <c r="I883" s="2">
        <f t="shared" si="56"/>
        <v>4.8488437322342596E-3</v>
      </c>
    </row>
    <row r="884" spans="1:9" x14ac:dyDescent="0.3">
      <c r="A884" s="2">
        <v>-3.1189104751476434E-3</v>
      </c>
      <c r="B884" s="2">
        <v>-1.6535758577924762E-3</v>
      </c>
      <c r="C884" s="2">
        <v>-1.1976047904191574E-2</v>
      </c>
      <c r="D884" s="2">
        <v>-3.239961128075422E-2</v>
      </c>
      <c r="F884" s="2">
        <f t="shared" si="53"/>
        <v>-3.9861782832244178E-3</v>
      </c>
      <c r="G884" s="2">
        <f t="shared" si="54"/>
        <v>-3.6472407449578787E-3</v>
      </c>
      <c r="H884" s="2">
        <f t="shared" si="55"/>
        <v>-1.3287759353723004E-2</v>
      </c>
      <c r="I884" s="2">
        <f t="shared" si="56"/>
        <v>-3.5584512434708934E-2</v>
      </c>
    </row>
    <row r="885" spans="1:9" x14ac:dyDescent="0.3">
      <c r="A885" s="2">
        <v>8.6233283977218064E-3</v>
      </c>
      <c r="B885" s="2">
        <v>2.3685280331262916E-2</v>
      </c>
      <c r="C885" s="2">
        <v>-2.4242424242424156E-2</v>
      </c>
      <c r="D885" s="2">
        <v>4.5602820087830877E-3</v>
      </c>
      <c r="F885" s="2">
        <f t="shared" si="53"/>
        <v>7.756060589645032E-3</v>
      </c>
      <c r="G885" s="2">
        <f t="shared" si="54"/>
        <v>2.1691615444097513E-2</v>
      </c>
      <c r="H885" s="2">
        <f t="shared" si="55"/>
        <v>-2.5554135691955585E-2</v>
      </c>
      <c r="I885" s="2">
        <f t="shared" si="56"/>
        <v>1.3753808548283715E-3</v>
      </c>
    </row>
    <row r="886" spans="1:9" x14ac:dyDescent="0.3">
      <c r="A886" s="2">
        <v>1.4927686799852206E-2</v>
      </c>
      <c r="B886" s="2">
        <v>2.5321615247729818E-2</v>
      </c>
      <c r="C886" s="2">
        <v>0</v>
      </c>
      <c r="D886" s="2">
        <v>-5.1006035354028301E-3</v>
      </c>
      <c r="F886" s="2">
        <f t="shared" si="53"/>
        <v>1.4060418991775431E-2</v>
      </c>
      <c r="G886" s="2">
        <f t="shared" si="54"/>
        <v>2.3327950360564415E-2</v>
      </c>
      <c r="H886" s="2">
        <f t="shared" si="55"/>
        <v>-1.3117114495314294E-3</v>
      </c>
      <c r="I886" s="2">
        <f t="shared" si="56"/>
        <v>-8.2855046893575458E-3</v>
      </c>
    </row>
    <row r="887" spans="1:9" x14ac:dyDescent="0.3">
      <c r="A887" s="2">
        <v>3.4363584583952778E-2</v>
      </c>
      <c r="B887" s="2">
        <v>4.6552184695240551E-3</v>
      </c>
      <c r="C887" s="2">
        <v>0</v>
      </c>
      <c r="D887" s="2">
        <v>-3.832338574327414E-3</v>
      </c>
      <c r="F887" s="2">
        <f t="shared" si="53"/>
        <v>3.3496316775876001E-2</v>
      </c>
      <c r="G887" s="2">
        <f t="shared" si="54"/>
        <v>2.6615535823586527E-3</v>
      </c>
      <c r="H887" s="2">
        <f t="shared" si="55"/>
        <v>-1.3117114495314294E-3</v>
      </c>
      <c r="I887" s="2">
        <f t="shared" si="56"/>
        <v>-7.0172397282821306E-3</v>
      </c>
    </row>
    <row r="888" spans="1:9" x14ac:dyDescent="0.3">
      <c r="A888" s="2">
        <v>1.7173277879561882E-3</v>
      </c>
      <c r="B888" s="2">
        <v>-2.6309588264462232E-2</v>
      </c>
      <c r="C888" s="2">
        <v>0</v>
      </c>
      <c r="D888" s="2">
        <v>-1.9942525088933833E-3</v>
      </c>
      <c r="F888" s="2">
        <f t="shared" si="53"/>
        <v>8.5005997987941352E-4</v>
      </c>
      <c r="G888" s="2">
        <f t="shared" si="54"/>
        <v>-2.8303253151627634E-2</v>
      </c>
      <c r="H888" s="2">
        <f t="shared" si="55"/>
        <v>-1.3117114495314294E-3</v>
      </c>
      <c r="I888" s="2">
        <f t="shared" si="56"/>
        <v>-5.1791536628480999E-3</v>
      </c>
    </row>
    <row r="889" spans="1:9" x14ac:dyDescent="0.3">
      <c r="A889" s="2">
        <v>7.060710816141888E-3</v>
      </c>
      <c r="B889" s="2">
        <v>5.879972671206081E-2</v>
      </c>
      <c r="C889" s="2">
        <v>2.4844720496894318E-2</v>
      </c>
      <c r="D889" s="2">
        <v>1.018459936934236E-2</v>
      </c>
      <c r="F889" s="2">
        <f t="shared" si="53"/>
        <v>6.1934430080651135E-3</v>
      </c>
      <c r="G889" s="2">
        <f t="shared" si="54"/>
        <v>5.6806061824895407E-2</v>
      </c>
      <c r="H889" s="2">
        <f t="shared" si="55"/>
        <v>2.3533009047362888E-2</v>
      </c>
      <c r="I889" s="2">
        <f t="shared" si="56"/>
        <v>6.9996982153876439E-3</v>
      </c>
    </row>
    <row r="890" spans="1:9" x14ac:dyDescent="0.3">
      <c r="A890" s="2">
        <v>-2.9472842735841355E-3</v>
      </c>
      <c r="B890" s="2">
        <v>8.7605701382702569E-3</v>
      </c>
      <c r="C890" s="2">
        <v>-1.2121212121212078E-2</v>
      </c>
      <c r="D890" s="2">
        <v>-7.1460150044523206E-4</v>
      </c>
      <c r="F890" s="2">
        <f t="shared" si="53"/>
        <v>-3.8145520816609104E-3</v>
      </c>
      <c r="G890" s="2">
        <f t="shared" si="54"/>
        <v>6.7669052511048541E-3</v>
      </c>
      <c r="H890" s="2">
        <f t="shared" si="55"/>
        <v>-1.3432923570743507E-2</v>
      </c>
      <c r="I890" s="2">
        <f t="shared" si="56"/>
        <v>-3.8995026543999483E-3</v>
      </c>
    </row>
    <row r="891" spans="1:9" x14ac:dyDescent="0.3">
      <c r="A891" s="2">
        <v>-4.2234075649354998E-4</v>
      </c>
      <c r="B891" s="2">
        <v>-3.1490676266086995E-2</v>
      </c>
      <c r="C891" s="2">
        <v>1.8404907975460166E-2</v>
      </c>
      <c r="D891" s="2">
        <v>1.8901011749367863E-3</v>
      </c>
      <c r="F891" s="2">
        <f t="shared" si="53"/>
        <v>-1.2896085645703248E-3</v>
      </c>
      <c r="G891" s="2">
        <f t="shared" si="54"/>
        <v>-3.3484341153252398E-2</v>
      </c>
      <c r="H891" s="2">
        <f t="shared" si="55"/>
        <v>1.7093196525928736E-2</v>
      </c>
      <c r="I891" s="2">
        <f t="shared" si="56"/>
        <v>-1.2947999790179298E-3</v>
      </c>
    </row>
    <row r="892" spans="1:9" x14ac:dyDescent="0.3">
      <c r="A892" s="2">
        <v>-1.4583986655786819E-2</v>
      </c>
      <c r="B892" s="2">
        <v>-1.3489316179337279E-2</v>
      </c>
      <c r="C892" s="2">
        <v>-1.8072289156626547E-2</v>
      </c>
      <c r="D892" s="2">
        <v>2.0140066068326992E-3</v>
      </c>
      <c r="F892" s="2">
        <f t="shared" si="53"/>
        <v>-1.5451254463863594E-2</v>
      </c>
      <c r="G892" s="2">
        <f t="shared" si="54"/>
        <v>-1.5482981066502682E-2</v>
      </c>
      <c r="H892" s="2">
        <f t="shared" si="55"/>
        <v>-1.9384000606157976E-2</v>
      </c>
      <c r="I892" s="2">
        <f t="shared" si="56"/>
        <v>-1.170894547122017E-3</v>
      </c>
    </row>
    <row r="893" spans="1:9" x14ac:dyDescent="0.3">
      <c r="A893" s="2">
        <v>2.8890934910047032E-3</v>
      </c>
      <c r="B893" s="2">
        <v>1.3357591401489424E-2</v>
      </c>
      <c r="C893" s="2">
        <v>-1.2269938650306704E-2</v>
      </c>
      <c r="D893" s="2">
        <v>2.5798901292163091E-2</v>
      </c>
      <c r="F893" s="2">
        <f t="shared" si="53"/>
        <v>2.0218256829279283E-3</v>
      </c>
      <c r="G893" s="2">
        <f t="shared" si="54"/>
        <v>1.1363926514324021E-2</v>
      </c>
      <c r="H893" s="2">
        <f t="shared" si="55"/>
        <v>-1.3581650099838133E-2</v>
      </c>
      <c r="I893" s="2">
        <f t="shared" si="56"/>
        <v>2.2614000138208374E-2</v>
      </c>
    </row>
    <row r="894" spans="1:9" x14ac:dyDescent="0.3">
      <c r="A894" s="2">
        <v>-1.4757192229249608E-2</v>
      </c>
      <c r="B894" s="2">
        <v>-2.2853075850927173E-2</v>
      </c>
      <c r="C894" s="2">
        <v>-6.2111801242236905E-3</v>
      </c>
      <c r="D894" s="2">
        <v>-8.0608838767595239E-3</v>
      </c>
      <c r="F894" s="2">
        <f t="shared" si="53"/>
        <v>-1.5624460037326383E-2</v>
      </c>
      <c r="G894" s="2">
        <f t="shared" si="54"/>
        <v>-2.4846740738092576E-2</v>
      </c>
      <c r="H894" s="2">
        <f t="shared" si="55"/>
        <v>-7.5228915737551201E-3</v>
      </c>
      <c r="I894" s="2">
        <f t="shared" si="56"/>
        <v>-1.124578503071424E-2</v>
      </c>
    </row>
    <row r="895" spans="1:9" x14ac:dyDescent="0.3">
      <c r="A895" s="2">
        <v>-4.716967440481926E-4</v>
      </c>
      <c r="B895" s="2">
        <v>1.1095069817557892E-2</v>
      </c>
      <c r="C895" s="2">
        <v>0</v>
      </c>
      <c r="D895" s="2">
        <v>6.4260855719338213E-3</v>
      </c>
      <c r="F895" s="2">
        <f t="shared" si="53"/>
        <v>-1.3389645521249673E-3</v>
      </c>
      <c r="G895" s="2">
        <f t="shared" si="54"/>
        <v>9.1014049303924892E-3</v>
      </c>
      <c r="H895" s="2">
        <f t="shared" si="55"/>
        <v>-1.3117114495314294E-3</v>
      </c>
      <c r="I895" s="2">
        <f t="shared" si="56"/>
        <v>3.2411844179791051E-3</v>
      </c>
    </row>
    <row r="896" spans="1:9" x14ac:dyDescent="0.3">
      <c r="A896" s="2">
        <v>-1.5155128098374793E-2</v>
      </c>
      <c r="B896" s="2">
        <v>-2.0288902639825742E-2</v>
      </c>
      <c r="C896" s="2">
        <v>-6.2499999999999778E-3</v>
      </c>
      <c r="D896" s="2">
        <v>-7.0061797494057106E-3</v>
      </c>
      <c r="F896" s="2">
        <f t="shared" si="53"/>
        <v>-1.6022395906451568E-2</v>
      </c>
      <c r="G896" s="2">
        <f t="shared" si="54"/>
        <v>-2.2282567526991145E-2</v>
      </c>
      <c r="H896" s="2">
        <f t="shared" si="55"/>
        <v>-7.5617114495314074E-3</v>
      </c>
      <c r="I896" s="2">
        <f t="shared" si="56"/>
        <v>-1.0191080903360426E-2</v>
      </c>
    </row>
    <row r="897" spans="1:9" x14ac:dyDescent="0.3">
      <c r="A897" s="2">
        <v>1.5329740238876456E-3</v>
      </c>
      <c r="B897" s="2">
        <v>-1.1523004029008913E-2</v>
      </c>
      <c r="C897" s="2">
        <v>0</v>
      </c>
      <c r="D897" s="2">
        <v>4.9789406461971204E-3</v>
      </c>
      <c r="F897" s="2">
        <f t="shared" si="53"/>
        <v>6.6570621581087098E-4</v>
      </c>
      <c r="G897" s="2">
        <f t="shared" si="54"/>
        <v>-1.3516668916174316E-2</v>
      </c>
      <c r="H897" s="2">
        <f t="shared" si="55"/>
        <v>-1.3117114495314294E-3</v>
      </c>
      <c r="I897" s="2">
        <f t="shared" si="56"/>
        <v>1.7940394922424043E-3</v>
      </c>
    </row>
    <row r="898" spans="1:9" x14ac:dyDescent="0.3">
      <c r="A898" s="2">
        <v>4.554094291149606E-3</v>
      </c>
      <c r="B898" s="2">
        <v>4.3042349446509198E-2</v>
      </c>
      <c r="C898" s="2">
        <v>-6.2893081761006067E-3</v>
      </c>
      <c r="D898" s="2">
        <v>1.0829784288331762E-2</v>
      </c>
      <c r="F898" s="2">
        <f t="shared" si="53"/>
        <v>3.6868264830728316E-3</v>
      </c>
      <c r="G898" s="2">
        <f t="shared" si="54"/>
        <v>4.1048684559343795E-2</v>
      </c>
      <c r="H898" s="2">
        <f t="shared" si="55"/>
        <v>-7.6010196256320363E-3</v>
      </c>
      <c r="I898" s="2">
        <f t="shared" si="56"/>
        <v>7.6448831343770458E-3</v>
      </c>
    </row>
    <row r="899" spans="1:9" x14ac:dyDescent="0.3">
      <c r="A899" s="2">
        <v>-3.6191142756161394E-3</v>
      </c>
      <c r="B899" s="2">
        <v>-1.8132045330207066E-2</v>
      </c>
      <c r="C899" s="2">
        <v>9.4936708860759486E-2</v>
      </c>
      <c r="D899" s="2">
        <v>-1.0836663913282667E-3</v>
      </c>
      <c r="F899" s="2">
        <f t="shared" si="53"/>
        <v>-4.4863820836929143E-3</v>
      </c>
      <c r="G899" s="2">
        <f t="shared" si="54"/>
        <v>-2.0125710217372469E-2</v>
      </c>
      <c r="H899" s="2">
        <f t="shared" si="55"/>
        <v>9.3624997411228053E-2</v>
      </c>
      <c r="I899" s="2">
        <f t="shared" si="56"/>
        <v>-4.2685675452829829E-3</v>
      </c>
    </row>
    <row r="900" spans="1:9" x14ac:dyDescent="0.3">
      <c r="A900" s="2">
        <v>-1.4203769807191917E-2</v>
      </c>
      <c r="B900" s="2">
        <v>-8.1191368385588811E-3</v>
      </c>
      <c r="C900" s="2">
        <v>-2.8901734104046242E-2</v>
      </c>
      <c r="D900" s="2">
        <v>-2.9710445242020394E-3</v>
      </c>
      <c r="F900" s="2">
        <f t="shared" ref="F900:F963" si="57">A900-A$1236</f>
        <v>-1.5071037615268693E-2</v>
      </c>
      <c r="G900" s="2">
        <f t="shared" si="54"/>
        <v>-1.0112801725724284E-2</v>
      </c>
      <c r="H900" s="2">
        <f t="shared" si="55"/>
        <v>-3.0213445553577672E-2</v>
      </c>
      <c r="I900" s="2">
        <f t="shared" si="56"/>
        <v>-6.1559456781567559E-3</v>
      </c>
    </row>
    <row r="901" spans="1:9" x14ac:dyDescent="0.3">
      <c r="A901" s="2">
        <v>-4.9450169144099731E-3</v>
      </c>
      <c r="B901" s="2">
        <v>4.8148303631776146E-4</v>
      </c>
      <c r="C901" s="2">
        <v>-1.1904761904761862E-2</v>
      </c>
      <c r="D901" s="2">
        <v>-1.556720659237046E-2</v>
      </c>
      <c r="F901" s="2">
        <f t="shared" si="57"/>
        <v>-5.8122847224867475E-3</v>
      </c>
      <c r="G901" s="2">
        <f t="shared" si="54"/>
        <v>-1.5121818508476409E-3</v>
      </c>
      <c r="H901" s="2">
        <f t="shared" si="55"/>
        <v>-1.3216473354293292E-2</v>
      </c>
      <c r="I901" s="2">
        <f t="shared" si="56"/>
        <v>-1.8752107746325176E-2</v>
      </c>
    </row>
    <row r="902" spans="1:9" x14ac:dyDescent="0.3">
      <c r="A902" s="2">
        <v>1.3135332074251627E-2</v>
      </c>
      <c r="B902" s="2">
        <v>-2.5667378865832664E-3</v>
      </c>
      <c r="C902" s="2">
        <v>6.0240963855420398E-3</v>
      </c>
      <c r="D902" s="2">
        <v>2.3738902698303106E-2</v>
      </c>
      <c r="F902" s="2">
        <f t="shared" si="57"/>
        <v>1.2268064266174852E-2</v>
      </c>
      <c r="G902" s="2">
        <f t="shared" si="54"/>
        <v>-4.5604027737486692E-3</v>
      </c>
      <c r="H902" s="2">
        <f t="shared" si="55"/>
        <v>4.7123849360106102E-3</v>
      </c>
      <c r="I902" s="2">
        <f t="shared" si="56"/>
        <v>2.0554001544348388E-2</v>
      </c>
    </row>
    <row r="903" spans="1:9" x14ac:dyDescent="0.3">
      <c r="A903" s="2">
        <v>8.656255774753676E-3</v>
      </c>
      <c r="B903" s="2">
        <v>-4.3426007237635953E-3</v>
      </c>
      <c r="C903" s="2">
        <v>-1.1976047904191574E-2</v>
      </c>
      <c r="D903" s="2">
        <v>2.2084209194101059E-2</v>
      </c>
      <c r="F903" s="2">
        <f t="shared" si="57"/>
        <v>7.7889879666769015E-3</v>
      </c>
      <c r="G903" s="2">
        <f t="shared" si="54"/>
        <v>-6.3362656109289973E-3</v>
      </c>
      <c r="H903" s="2">
        <f t="shared" si="55"/>
        <v>-1.3287759353723004E-2</v>
      </c>
      <c r="I903" s="2">
        <f t="shared" si="56"/>
        <v>1.8899308040146341E-2</v>
      </c>
    </row>
    <row r="904" spans="1:9" x14ac:dyDescent="0.3">
      <c r="A904" s="2">
        <v>-1.4226942100304309E-2</v>
      </c>
      <c r="B904" s="2">
        <v>-3.7719047657908962E-2</v>
      </c>
      <c r="C904" s="2">
        <v>-3.0303030303030304E-2</v>
      </c>
      <c r="D904" s="2">
        <v>-6.322468648314028E-2</v>
      </c>
      <c r="F904" s="2">
        <f t="shared" si="57"/>
        <v>-1.5094209908381085E-2</v>
      </c>
      <c r="G904" s="2">
        <f t="shared" si="54"/>
        <v>-3.9712712545074365E-2</v>
      </c>
      <c r="H904" s="2">
        <f t="shared" si="55"/>
        <v>-3.161474175256173E-2</v>
      </c>
      <c r="I904" s="2">
        <f t="shared" si="56"/>
        <v>-6.6409587637094994E-2</v>
      </c>
    </row>
    <row r="905" spans="1:9" x14ac:dyDescent="0.3">
      <c r="A905" s="2">
        <v>-2.5923874214332241E-3</v>
      </c>
      <c r="B905" s="2">
        <v>-4.7255369200831961E-2</v>
      </c>
      <c r="C905" s="2">
        <v>0</v>
      </c>
      <c r="D905" s="2">
        <v>-8.5598175538120855E-3</v>
      </c>
      <c r="F905" s="2">
        <f t="shared" si="57"/>
        <v>-3.4596552295099985E-3</v>
      </c>
      <c r="G905" s="2">
        <f t="shared" si="54"/>
        <v>-4.9249034087997363E-2</v>
      </c>
      <c r="H905" s="2">
        <f t="shared" si="55"/>
        <v>-1.3117114495314294E-3</v>
      </c>
      <c r="I905" s="2">
        <f t="shared" si="56"/>
        <v>-1.1744718707766801E-2</v>
      </c>
    </row>
    <row r="906" spans="1:9" x14ac:dyDescent="0.3">
      <c r="A906" s="2">
        <v>-2.9327354984483155E-2</v>
      </c>
      <c r="B906" s="2">
        <v>-7.6116664458461797E-2</v>
      </c>
      <c r="C906" s="2">
        <v>-4.3749999999999956E-2</v>
      </c>
      <c r="D906" s="2">
        <v>-5.8510318424087333E-2</v>
      </c>
      <c r="F906" s="2">
        <f t="shared" si="57"/>
        <v>-3.0194622792559928E-2</v>
      </c>
      <c r="G906" s="2">
        <f t="shared" si="54"/>
        <v>-7.81103293456272E-2</v>
      </c>
      <c r="H906" s="2">
        <f t="shared" si="55"/>
        <v>-4.5061711449531382E-2</v>
      </c>
      <c r="I906" s="2">
        <f t="shared" si="56"/>
        <v>-6.1695219578042047E-2</v>
      </c>
    </row>
    <row r="907" spans="1:9" x14ac:dyDescent="0.3">
      <c r="A907" s="2">
        <v>8.7322650235029005E-3</v>
      </c>
      <c r="B907" s="2">
        <v>6.9037882439037274E-2</v>
      </c>
      <c r="C907" s="2">
        <v>2.614379084967311E-2</v>
      </c>
      <c r="D907" s="2">
        <v>2.0468444613704305E-2</v>
      </c>
      <c r="F907" s="2">
        <f t="shared" si="57"/>
        <v>7.8649972154261252E-3</v>
      </c>
      <c r="G907" s="2">
        <f t="shared" si="54"/>
        <v>6.7044217551871871E-2</v>
      </c>
      <c r="H907" s="2">
        <f t="shared" si="55"/>
        <v>2.483207940014168E-2</v>
      </c>
      <c r="I907" s="2">
        <f t="shared" si="56"/>
        <v>1.7283543459749588E-2</v>
      </c>
    </row>
    <row r="908" spans="1:9" x14ac:dyDescent="0.3">
      <c r="A908" s="2">
        <v>8.1814309559039341E-3</v>
      </c>
      <c r="B908" s="2">
        <v>2.9346199896805664E-2</v>
      </c>
      <c r="C908" s="2">
        <v>6.3694267515924472E-3</v>
      </c>
      <c r="D908" s="2">
        <v>1.4232851432096735E-2</v>
      </c>
      <c r="F908" s="2">
        <f t="shared" si="57"/>
        <v>7.3141631478271596E-3</v>
      </c>
      <c r="G908" s="2">
        <f t="shared" si="54"/>
        <v>2.7352535009640262E-2</v>
      </c>
      <c r="H908" s="2">
        <f t="shared" si="55"/>
        <v>5.0577153020610176E-3</v>
      </c>
      <c r="I908" s="2">
        <f t="shared" si="56"/>
        <v>1.1047950278142019E-2</v>
      </c>
    </row>
    <row r="909" spans="1:9" x14ac:dyDescent="0.3">
      <c r="A909" s="2">
        <v>-9.826148582497087E-5</v>
      </c>
      <c r="B909" s="2">
        <v>3.0329289428076256E-3</v>
      </c>
      <c r="C909" s="2">
        <v>6.3291139240506103E-3</v>
      </c>
      <c r="D909" s="2">
        <v>7.4409815413513875E-3</v>
      </c>
      <c r="F909" s="2">
        <f t="shared" si="57"/>
        <v>-9.6552929390174552E-4</v>
      </c>
      <c r="G909" s="2">
        <f t="shared" si="54"/>
        <v>1.0392640556422233E-3</v>
      </c>
      <c r="H909" s="2">
        <f t="shared" si="55"/>
        <v>5.0174024745191807E-3</v>
      </c>
      <c r="I909" s="2">
        <f t="shared" si="56"/>
        <v>4.2560803873966709E-3</v>
      </c>
    </row>
    <row r="910" spans="1:9" x14ac:dyDescent="0.3">
      <c r="A910" s="2">
        <v>-4.5202759769195368E-4</v>
      </c>
      <c r="B910" s="2">
        <v>-1.7537838444924458E-2</v>
      </c>
      <c r="C910" s="2">
        <v>-6.2893081761006067E-3</v>
      </c>
      <c r="D910" s="2">
        <v>3.3968563209597659E-3</v>
      </c>
      <c r="F910" s="2">
        <f t="shared" si="57"/>
        <v>-1.3192954057687284E-3</v>
      </c>
      <c r="G910" s="2">
        <f t="shared" si="54"/>
        <v>-1.9531503332089861E-2</v>
      </c>
      <c r="H910" s="2">
        <f t="shared" si="55"/>
        <v>-7.6010196256320363E-3</v>
      </c>
      <c r="I910" s="2">
        <f t="shared" si="56"/>
        <v>2.1195516700504976E-4</v>
      </c>
    </row>
    <row r="911" spans="1:9" x14ac:dyDescent="0.3">
      <c r="A911" s="2">
        <v>1.5333922197423018E-3</v>
      </c>
      <c r="B911" s="2">
        <v>1.7147380252439549E-2</v>
      </c>
      <c r="C911" s="2">
        <v>0</v>
      </c>
      <c r="D911" s="2">
        <v>1.2530813206407174E-2</v>
      </c>
      <c r="F911" s="2">
        <f t="shared" si="57"/>
        <v>6.6612441166552711E-4</v>
      </c>
      <c r="G911" s="2">
        <f t="shared" si="54"/>
        <v>1.5153715365274146E-2</v>
      </c>
      <c r="H911" s="2">
        <f t="shared" si="55"/>
        <v>-1.3117114495314294E-3</v>
      </c>
      <c r="I911" s="2">
        <f t="shared" si="56"/>
        <v>9.3459120524524587E-3</v>
      </c>
    </row>
    <row r="912" spans="1:9" x14ac:dyDescent="0.3">
      <c r="A912" s="2">
        <v>1.1267329260404507E-2</v>
      </c>
      <c r="B912" s="2">
        <v>4.8500128233773906E-2</v>
      </c>
      <c r="C912" s="2">
        <v>1.2658227848101221E-2</v>
      </c>
      <c r="D912" s="2">
        <v>-4.4449482042600887E-3</v>
      </c>
      <c r="F912" s="2">
        <f t="shared" si="57"/>
        <v>1.0400061452327731E-2</v>
      </c>
      <c r="G912" s="2">
        <f t="shared" si="54"/>
        <v>4.6506463346608504E-2</v>
      </c>
      <c r="H912" s="2">
        <f t="shared" si="55"/>
        <v>1.1346516398569791E-2</v>
      </c>
      <c r="I912" s="2">
        <f t="shared" si="56"/>
        <v>-7.6298493582148044E-3</v>
      </c>
    </row>
    <row r="913" spans="1:9" x14ac:dyDescent="0.3">
      <c r="A913" s="2">
        <v>-7.3178735352290728E-3</v>
      </c>
      <c r="B913" s="2">
        <v>-7.5858110454165243E-3</v>
      </c>
      <c r="C913" s="2">
        <v>-6.2499999999999778E-3</v>
      </c>
      <c r="D913" s="2">
        <v>-2.6684348008638114E-3</v>
      </c>
      <c r="F913" s="2">
        <f t="shared" si="57"/>
        <v>-8.1851413433058472E-3</v>
      </c>
      <c r="G913" s="2">
        <f t="shared" si="54"/>
        <v>-9.5794759325819271E-3</v>
      </c>
      <c r="H913" s="2">
        <f t="shared" si="55"/>
        <v>-7.5617114495314074E-3</v>
      </c>
      <c r="I913" s="2">
        <f t="shared" si="56"/>
        <v>-5.8533359548185275E-3</v>
      </c>
    </row>
    <row r="914" spans="1:9" x14ac:dyDescent="0.3">
      <c r="A914" s="2">
        <v>-1.5056309397161677E-2</v>
      </c>
      <c r="B914" s="2">
        <v>-1.3293453239483947E-2</v>
      </c>
      <c r="C914" s="2">
        <v>-1.8867924528301931E-2</v>
      </c>
      <c r="D914" s="2">
        <v>-1.0179972503346877E-3</v>
      </c>
      <c r="F914" s="2">
        <f t="shared" si="57"/>
        <v>-1.5923577205238452E-2</v>
      </c>
      <c r="G914" s="2">
        <f t="shared" si="54"/>
        <v>-1.528711812664935E-2</v>
      </c>
      <c r="H914" s="2">
        <f t="shared" si="55"/>
        <v>-2.0179635977833361E-2</v>
      </c>
      <c r="I914" s="2">
        <f t="shared" si="56"/>
        <v>-4.2028984042894041E-3</v>
      </c>
    </row>
    <row r="915" spans="1:9" x14ac:dyDescent="0.3">
      <c r="A915" s="2">
        <v>-1.7867586291849293E-3</v>
      </c>
      <c r="B915" s="2">
        <v>-5.810057375750596E-3</v>
      </c>
      <c r="C915" s="2">
        <v>1.2820512820512889E-2</v>
      </c>
      <c r="D915" s="2">
        <v>7.18545145773256E-4</v>
      </c>
      <c r="F915" s="2">
        <f t="shared" si="57"/>
        <v>-2.6540264372617037E-3</v>
      </c>
      <c r="G915" s="2">
        <f t="shared" ref="G915:G978" si="58">B915-B$1236</f>
        <v>-7.8037222629159988E-3</v>
      </c>
      <c r="H915" s="2">
        <f t="shared" ref="H915:H978" si="59">C915-C$1236</f>
        <v>1.150880137098146E-2</v>
      </c>
      <c r="I915" s="2">
        <f t="shared" ref="I915:I978" si="60">D915-D$1236</f>
        <v>-2.4663560081814601E-3</v>
      </c>
    </row>
    <row r="916" spans="1:9" x14ac:dyDescent="0.3">
      <c r="A916" s="2">
        <v>9.0888380472971663E-3</v>
      </c>
      <c r="B916" s="2">
        <v>-1.3551283688033893E-2</v>
      </c>
      <c r="C916" s="2">
        <v>-1.2658227848101333E-2</v>
      </c>
      <c r="D916" s="2">
        <v>-1.4491332545711879E-3</v>
      </c>
      <c r="F916" s="2">
        <f t="shared" si="57"/>
        <v>8.221570239220391E-3</v>
      </c>
      <c r="G916" s="2">
        <f t="shared" si="58"/>
        <v>-1.5544948575199296E-2</v>
      </c>
      <c r="H916" s="2">
        <f t="shared" si="59"/>
        <v>-1.3969939297632763E-2</v>
      </c>
      <c r="I916" s="2">
        <f t="shared" si="60"/>
        <v>-4.6340344085259045E-3</v>
      </c>
    </row>
    <row r="917" spans="1:9" x14ac:dyDescent="0.3">
      <c r="A917" s="2">
        <v>2.3611474167468085E-2</v>
      </c>
      <c r="B917" s="2">
        <v>3.7520454881928331E-2</v>
      </c>
      <c r="C917" s="2">
        <v>-4.487179487179483E-2</v>
      </c>
      <c r="D917" s="2">
        <v>8.1192205048265555E-3</v>
      </c>
      <c r="F917" s="2">
        <f t="shared" si="57"/>
        <v>2.2744206359391311E-2</v>
      </c>
      <c r="G917" s="2">
        <f t="shared" si="58"/>
        <v>3.5526789994762928E-2</v>
      </c>
      <c r="H917" s="2">
        <f t="shared" si="59"/>
        <v>-4.6183506321326256E-2</v>
      </c>
      <c r="I917" s="2">
        <f t="shared" si="60"/>
        <v>4.9343193508718398E-3</v>
      </c>
    </row>
    <row r="918" spans="1:9" x14ac:dyDescent="0.3">
      <c r="A918" s="2">
        <v>-1.4787403320551009E-2</v>
      </c>
      <c r="B918" s="2">
        <v>-6.3721216874124218E-3</v>
      </c>
      <c r="C918" s="2">
        <v>-2.6845637583892641E-2</v>
      </c>
      <c r="D918" s="2">
        <v>-5.4055448065534632E-2</v>
      </c>
      <c r="F918" s="2">
        <f t="shared" si="57"/>
        <v>-1.5654671128627784E-2</v>
      </c>
      <c r="G918" s="2">
        <f t="shared" si="58"/>
        <v>-8.3657865745778246E-3</v>
      </c>
      <c r="H918" s="2">
        <f t="shared" si="59"/>
        <v>-2.8157349033424071E-2</v>
      </c>
      <c r="I918" s="2">
        <f t="shared" si="60"/>
        <v>-5.7240349219489346E-2</v>
      </c>
    </row>
    <row r="919" spans="1:9" x14ac:dyDescent="0.3">
      <c r="A919" s="2">
        <v>-1.2605391162567229E-2</v>
      </c>
      <c r="B919" s="2">
        <v>-4.6472832706501106E-2</v>
      </c>
      <c r="C919" s="2">
        <v>2.7586206896551748E-2</v>
      </c>
      <c r="D919" s="2">
        <v>-3.0436877870815213E-3</v>
      </c>
      <c r="F919" s="2">
        <f t="shared" si="57"/>
        <v>-1.3472658970644005E-2</v>
      </c>
      <c r="G919" s="2">
        <f t="shared" si="58"/>
        <v>-4.8466497593666509E-2</v>
      </c>
      <c r="H919" s="2">
        <f t="shared" si="59"/>
        <v>2.6274495447020318E-2</v>
      </c>
      <c r="I919" s="2">
        <f t="shared" si="60"/>
        <v>-6.228588941036237E-3</v>
      </c>
    </row>
    <row r="920" spans="1:9" x14ac:dyDescent="0.3">
      <c r="A920" s="2">
        <v>-2.15943174978755E-2</v>
      </c>
      <c r="B920" s="2">
        <v>-1.9565048065716548E-2</v>
      </c>
      <c r="C920" s="2">
        <v>-1.342281879194638E-2</v>
      </c>
      <c r="D920" s="2">
        <v>3.1354804600666661E-3</v>
      </c>
      <c r="F920" s="2">
        <f t="shared" si="57"/>
        <v>-2.2461585305952273E-2</v>
      </c>
      <c r="G920" s="2">
        <f t="shared" si="58"/>
        <v>-2.1558712952881951E-2</v>
      </c>
      <c r="H920" s="2">
        <f t="shared" si="59"/>
        <v>-1.4734530241477809E-2</v>
      </c>
      <c r="I920" s="2">
        <f t="shared" si="60"/>
        <v>-4.9420693888049989E-5</v>
      </c>
    </row>
    <row r="921" spans="1:9" x14ac:dyDescent="0.3">
      <c r="A921" s="2">
        <v>-1.6182566429072786E-3</v>
      </c>
      <c r="B921" s="2">
        <v>2.1737215144766175E-2</v>
      </c>
      <c r="C921" s="2">
        <v>-6.8027210884353505E-3</v>
      </c>
      <c r="D921" s="2">
        <v>2.0275832184590763E-2</v>
      </c>
      <c r="F921" s="2">
        <f t="shared" si="57"/>
        <v>-2.4855244509840533E-3</v>
      </c>
      <c r="G921" s="2">
        <f t="shared" si="58"/>
        <v>1.9743550257600773E-2</v>
      </c>
      <c r="H921" s="2">
        <f t="shared" si="59"/>
        <v>-8.11443253796678E-3</v>
      </c>
      <c r="I921" s="2">
        <f t="shared" si="60"/>
        <v>1.7090931030636046E-2</v>
      </c>
    </row>
    <row r="922" spans="1:9" x14ac:dyDescent="0.3">
      <c r="A922" s="2">
        <v>-9.523474600885375E-3</v>
      </c>
      <c r="B922" s="2">
        <v>-1.5868926339825493E-2</v>
      </c>
      <c r="C922" s="2">
        <v>-1.3698630136986254E-2</v>
      </c>
      <c r="D922" s="2">
        <v>-2.7236184430670829E-2</v>
      </c>
      <c r="F922" s="2">
        <f t="shared" si="57"/>
        <v>-1.039074240896215E-2</v>
      </c>
      <c r="G922" s="2">
        <f t="shared" si="58"/>
        <v>-1.7862591226990895E-2</v>
      </c>
      <c r="H922" s="2">
        <f t="shared" si="59"/>
        <v>-1.5010341586517683E-2</v>
      </c>
      <c r="I922" s="2">
        <f t="shared" si="60"/>
        <v>-3.0421085584625546E-2</v>
      </c>
    </row>
    <row r="923" spans="1:9" x14ac:dyDescent="0.3">
      <c r="A923" s="2">
        <v>1.4197534846404203E-2</v>
      </c>
      <c r="B923" s="2">
        <v>-1.0897429363937733E-2</v>
      </c>
      <c r="C923" s="2">
        <v>6.9444444444444198E-3</v>
      </c>
      <c r="D923" s="2">
        <v>5.4008634255760706E-3</v>
      </c>
      <c r="F923" s="2">
        <f t="shared" si="57"/>
        <v>1.3330267038327428E-2</v>
      </c>
      <c r="G923" s="2">
        <f t="shared" si="58"/>
        <v>-1.2891094251103135E-2</v>
      </c>
      <c r="H923" s="2">
        <f t="shared" si="59"/>
        <v>5.6327329949129902E-3</v>
      </c>
      <c r="I923" s="2">
        <f t="shared" si="60"/>
        <v>2.2159622716213545E-3</v>
      </c>
    </row>
    <row r="924" spans="1:9" x14ac:dyDescent="0.3">
      <c r="A924" s="2">
        <v>-1.6541410163962711E-3</v>
      </c>
      <c r="B924" s="2">
        <v>4.7473377696737751E-3</v>
      </c>
      <c r="C924" s="2">
        <v>6.8965517241379067E-3</v>
      </c>
      <c r="D924" s="2">
        <v>-1.1719181472708739E-2</v>
      </c>
      <c r="F924" s="2">
        <f t="shared" si="57"/>
        <v>-2.5214088244730455E-3</v>
      </c>
      <c r="G924" s="2">
        <f t="shared" si="58"/>
        <v>2.7536728825083728E-3</v>
      </c>
      <c r="H924" s="2">
        <f t="shared" si="59"/>
        <v>5.5848402746064771E-3</v>
      </c>
      <c r="I924" s="2">
        <f t="shared" si="60"/>
        <v>-1.4904082626663455E-2</v>
      </c>
    </row>
    <row r="925" spans="1:9" x14ac:dyDescent="0.3">
      <c r="A925" s="2">
        <v>-1.0706931047905976E-3</v>
      </c>
      <c r="B925" s="2">
        <v>-1.3639947093445102E-2</v>
      </c>
      <c r="C925" s="2">
        <v>1.3698630136986375E-2</v>
      </c>
      <c r="D925" s="2">
        <v>-3.7019975796520652E-2</v>
      </c>
      <c r="F925" s="2">
        <f t="shared" si="57"/>
        <v>-1.9379609128673723E-3</v>
      </c>
      <c r="G925" s="2">
        <f t="shared" si="58"/>
        <v>-1.5633611980610505E-2</v>
      </c>
      <c r="H925" s="2">
        <f t="shared" si="59"/>
        <v>1.2386918687454946E-2</v>
      </c>
      <c r="I925" s="2">
        <f t="shared" si="60"/>
        <v>-4.0204876950475366E-2</v>
      </c>
    </row>
    <row r="926" spans="1:9" x14ac:dyDescent="0.3">
      <c r="A926" s="2">
        <v>-1.1893006868918695E-2</v>
      </c>
      <c r="B926" s="2">
        <v>-1.9070838342642667E-2</v>
      </c>
      <c r="C926" s="2">
        <v>-2.0270270270270316E-2</v>
      </c>
      <c r="D926" s="2">
        <v>-2.136588213691231E-3</v>
      </c>
      <c r="F926" s="2">
        <f t="shared" si="57"/>
        <v>-1.276027467699547E-2</v>
      </c>
      <c r="G926" s="2">
        <f t="shared" si="58"/>
        <v>-2.106450322980807E-2</v>
      </c>
      <c r="H926" s="2">
        <f t="shared" si="59"/>
        <v>-2.1581981719801746E-2</v>
      </c>
      <c r="I926" s="2">
        <f t="shared" si="60"/>
        <v>-5.3214893676459471E-3</v>
      </c>
    </row>
    <row r="927" spans="1:9" x14ac:dyDescent="0.3">
      <c r="A927" s="2">
        <v>-5.0560770120873207E-3</v>
      </c>
      <c r="B927" s="2">
        <v>-6.6341764319170935E-3</v>
      </c>
      <c r="C927" s="2">
        <v>-2.7586206896551748E-2</v>
      </c>
      <c r="D927" s="2">
        <v>-5.7288967965482551E-3</v>
      </c>
      <c r="F927" s="2">
        <f t="shared" si="57"/>
        <v>-5.9233448201640952E-3</v>
      </c>
      <c r="G927" s="2">
        <f t="shared" si="58"/>
        <v>-8.6278413190824955E-3</v>
      </c>
      <c r="H927" s="2">
        <f t="shared" si="59"/>
        <v>-2.8897918346083178E-2</v>
      </c>
      <c r="I927" s="2">
        <f t="shared" si="60"/>
        <v>-8.9137979505029708E-3</v>
      </c>
    </row>
    <row r="928" spans="1:9" x14ac:dyDescent="0.3">
      <c r="A928" s="2">
        <v>-5.9045407856361896E-3</v>
      </c>
      <c r="B928" s="2">
        <v>2.2261608880696521E-3</v>
      </c>
      <c r="C928" s="2">
        <v>0</v>
      </c>
      <c r="D928" s="2">
        <v>1.6441975901192564E-3</v>
      </c>
      <c r="F928" s="2">
        <f t="shared" si="57"/>
        <v>-6.771808593712964E-3</v>
      </c>
      <c r="G928" s="2">
        <f t="shared" si="58"/>
        <v>2.3249600090424977E-4</v>
      </c>
      <c r="H928" s="2">
        <f t="shared" si="59"/>
        <v>-1.3117114495314294E-3</v>
      </c>
      <c r="I928" s="2">
        <f t="shared" si="60"/>
        <v>-1.5407035638354597E-3</v>
      </c>
    </row>
    <row r="929" spans="1:9" x14ac:dyDescent="0.3">
      <c r="A929" s="2">
        <v>-1.3824812644654846E-2</v>
      </c>
      <c r="B929" s="2">
        <v>-8.2369495603887375E-3</v>
      </c>
      <c r="C929" s="2">
        <v>-4.255319148936168E-2</v>
      </c>
      <c r="D929" s="2">
        <v>-1.5412600931973225E-2</v>
      </c>
      <c r="F929" s="2">
        <f t="shared" si="57"/>
        <v>-1.4692080452731621E-2</v>
      </c>
      <c r="G929" s="2">
        <f t="shared" si="58"/>
        <v>-1.023061444755414E-2</v>
      </c>
      <c r="H929" s="2">
        <f t="shared" si="59"/>
        <v>-4.3864902938893106E-2</v>
      </c>
      <c r="I929" s="2">
        <f t="shared" si="60"/>
        <v>-1.859750208592794E-2</v>
      </c>
    </row>
    <row r="930" spans="1:9" x14ac:dyDescent="0.3">
      <c r="A930" s="2">
        <v>-1.8971280302053029E-2</v>
      </c>
      <c r="B930" s="2">
        <v>-3.2194849545237395E-2</v>
      </c>
      <c r="C930" s="2">
        <v>-5.1851851851851802E-2</v>
      </c>
      <c r="D930" s="2">
        <v>-0.18516056438256656</v>
      </c>
      <c r="F930" s="2">
        <f t="shared" si="57"/>
        <v>-1.9838548110129802E-2</v>
      </c>
      <c r="G930" s="2">
        <f t="shared" si="58"/>
        <v>-3.4188514432402797E-2</v>
      </c>
      <c r="H930" s="2">
        <f t="shared" si="59"/>
        <v>-5.3163563301383228E-2</v>
      </c>
      <c r="I930" s="2">
        <f t="shared" si="60"/>
        <v>-0.18834546553652129</v>
      </c>
    </row>
    <row r="931" spans="1:9" x14ac:dyDescent="0.3">
      <c r="A931" s="2">
        <v>9.5835600560255918E-3</v>
      </c>
      <c r="B931" s="2">
        <v>3.2494525870088435E-2</v>
      </c>
      <c r="C931" s="2">
        <v>6.2499999999999917E-2</v>
      </c>
      <c r="D931" s="2">
        <v>4.7583729135494003E-2</v>
      </c>
      <c r="F931" s="2">
        <f t="shared" si="57"/>
        <v>8.7162922479488165E-3</v>
      </c>
      <c r="G931" s="2">
        <f t="shared" si="58"/>
        <v>3.0500860982923032E-2</v>
      </c>
      <c r="H931" s="2">
        <f t="shared" si="59"/>
        <v>6.1188288550468491E-2</v>
      </c>
      <c r="I931" s="2">
        <f t="shared" si="60"/>
        <v>4.4398827981539289E-2</v>
      </c>
    </row>
    <row r="932" spans="1:9" x14ac:dyDescent="0.3">
      <c r="A932" s="2">
        <v>-2.5003701698874995E-3</v>
      </c>
      <c r="B932" s="2">
        <v>5.8367573027975801E-2</v>
      </c>
      <c r="C932" s="2">
        <v>3.6764705882352942E-2</v>
      </c>
      <c r="D932" s="2">
        <v>2.801726582303635E-2</v>
      </c>
      <c r="F932" s="2">
        <f t="shared" si="57"/>
        <v>-3.3676379779642744E-3</v>
      </c>
      <c r="G932" s="2">
        <f t="shared" si="58"/>
        <v>5.6373908140810398E-2</v>
      </c>
      <c r="H932" s="2">
        <f t="shared" si="59"/>
        <v>3.5452994432821516E-2</v>
      </c>
      <c r="I932" s="2">
        <f t="shared" si="60"/>
        <v>2.4832364669081633E-2</v>
      </c>
    </row>
    <row r="933" spans="1:9" x14ac:dyDescent="0.3">
      <c r="A933" s="2">
        <v>-5.9263686948426361E-3</v>
      </c>
      <c r="B933" s="2">
        <v>-3.7324667968248473E-2</v>
      </c>
      <c r="C933" s="2">
        <v>-4.964539007092194E-2</v>
      </c>
      <c r="D933" s="2">
        <v>-0.28196976593234863</v>
      </c>
      <c r="F933" s="2">
        <f t="shared" si="57"/>
        <v>-6.7936365029194106E-3</v>
      </c>
      <c r="G933" s="2">
        <f t="shared" si="58"/>
        <v>-3.9318332855413876E-2</v>
      </c>
      <c r="H933" s="2">
        <f t="shared" si="59"/>
        <v>-5.0957101520453366E-2</v>
      </c>
      <c r="I933" s="2">
        <f t="shared" si="60"/>
        <v>-0.28515466708630333</v>
      </c>
    </row>
    <row r="934" spans="1:9" x14ac:dyDescent="0.3">
      <c r="A934" s="2">
        <v>-5.5344788757219349E-3</v>
      </c>
      <c r="B934" s="2">
        <v>-4.0330192483959944E-3</v>
      </c>
      <c r="C934" s="2">
        <v>1.4925373134328304E-2</v>
      </c>
      <c r="D934" s="2">
        <v>-0.26698198997763883</v>
      </c>
      <c r="F934" s="2">
        <f t="shared" si="57"/>
        <v>-6.4017466837987093E-3</v>
      </c>
      <c r="G934" s="2">
        <f t="shared" si="58"/>
        <v>-6.0266841355613963E-3</v>
      </c>
      <c r="H934" s="2">
        <f t="shared" si="59"/>
        <v>1.3613661684796875E-2</v>
      </c>
      <c r="I934" s="2">
        <f t="shared" si="60"/>
        <v>-0.27016689113159353</v>
      </c>
    </row>
    <row r="935" spans="1:9" x14ac:dyDescent="0.3">
      <c r="A935" s="2">
        <v>8.8098578794980678E-4</v>
      </c>
      <c r="B935" s="2">
        <v>1.2884226310713631E-2</v>
      </c>
      <c r="C935" s="2">
        <v>7.3529411764705621E-3</v>
      </c>
      <c r="D935" s="2">
        <v>1.3767811622327994E-2</v>
      </c>
      <c r="F935" s="2">
        <f t="shared" si="57"/>
        <v>1.3717979873032111E-5</v>
      </c>
      <c r="G935" s="2">
        <f t="shared" si="58"/>
        <v>1.0890561423548228E-2</v>
      </c>
      <c r="H935" s="2">
        <f t="shared" si="59"/>
        <v>6.0412297269391325E-3</v>
      </c>
      <c r="I935" s="2">
        <f t="shared" si="60"/>
        <v>1.0582910468373279E-2</v>
      </c>
    </row>
    <row r="936" spans="1:9" x14ac:dyDescent="0.3">
      <c r="A936" s="2">
        <v>-7.5354118785240431E-3</v>
      </c>
      <c r="B936" s="2">
        <v>-6.7236272591014766E-3</v>
      </c>
      <c r="C936" s="2">
        <v>0.20437956204379568</v>
      </c>
      <c r="D936" s="2">
        <v>-8.8859209755785228E-3</v>
      </c>
      <c r="F936" s="2">
        <f t="shared" si="57"/>
        <v>-8.4026796866008176E-3</v>
      </c>
      <c r="G936" s="2">
        <f t="shared" si="58"/>
        <v>-8.7172921462668786E-3</v>
      </c>
      <c r="H936" s="2">
        <f t="shared" si="59"/>
        <v>0.20306785059426424</v>
      </c>
      <c r="I936" s="2">
        <f t="shared" si="60"/>
        <v>-1.2070822129533238E-2</v>
      </c>
    </row>
    <row r="937" spans="1:9" x14ac:dyDescent="0.3">
      <c r="A937" s="2">
        <v>-2.4010321777964893E-3</v>
      </c>
      <c r="B937" s="2">
        <v>1.4361573993190307E-2</v>
      </c>
      <c r="C937" s="2">
        <v>-3.6363636363636341E-2</v>
      </c>
      <c r="D937" s="2">
        <v>0.14640427487206328</v>
      </c>
      <c r="F937" s="2">
        <f t="shared" si="57"/>
        <v>-3.2682999858732638E-3</v>
      </c>
      <c r="G937" s="2">
        <f t="shared" si="58"/>
        <v>1.2367909106024904E-2</v>
      </c>
      <c r="H937" s="2">
        <f t="shared" si="59"/>
        <v>-3.7675347813167767E-2</v>
      </c>
      <c r="I937" s="2">
        <f t="shared" si="60"/>
        <v>0.14321937371810856</v>
      </c>
    </row>
    <row r="938" spans="1:9" x14ac:dyDescent="0.3">
      <c r="A938" s="2">
        <v>1.9970496582269352E-2</v>
      </c>
      <c r="B938" s="2">
        <v>-1.7404678133544762E-2</v>
      </c>
      <c r="C938" s="2">
        <v>-6.2893081761006067E-3</v>
      </c>
      <c r="D938" s="2">
        <v>0.20039383811375661</v>
      </c>
      <c r="F938" s="2">
        <f t="shared" si="57"/>
        <v>1.9103228774192578E-2</v>
      </c>
      <c r="G938" s="2">
        <f t="shared" si="58"/>
        <v>-1.9398343020710165E-2</v>
      </c>
      <c r="H938" s="2">
        <f t="shared" si="59"/>
        <v>-7.6010196256320363E-3</v>
      </c>
      <c r="I938" s="2">
        <f t="shared" si="60"/>
        <v>0.19720893695980188</v>
      </c>
    </row>
    <row r="939" spans="1:9" x14ac:dyDescent="0.3">
      <c r="A939" s="2">
        <v>1.7431298383597618E-3</v>
      </c>
      <c r="B939" s="2">
        <v>-5.4148532763918034E-3</v>
      </c>
      <c r="C939" s="2">
        <v>-6.3291139240507222E-3</v>
      </c>
      <c r="D939" s="2">
        <v>-0.11022295861666891</v>
      </c>
      <c r="F939" s="2">
        <f t="shared" si="57"/>
        <v>8.7586203028298709E-4</v>
      </c>
      <c r="G939" s="2">
        <f t="shared" si="58"/>
        <v>-7.4085181635572053E-3</v>
      </c>
      <c r="H939" s="2">
        <f t="shared" si="59"/>
        <v>-7.6408253735821517E-3</v>
      </c>
      <c r="I939" s="2">
        <f t="shared" si="60"/>
        <v>-0.11340785977062362</v>
      </c>
    </row>
    <row r="940" spans="1:9" x14ac:dyDescent="0.3">
      <c r="A940" s="2">
        <v>-8.2340539457383469E-3</v>
      </c>
      <c r="B940" s="2">
        <v>1.1073840114003172E-3</v>
      </c>
      <c r="C940" s="2">
        <v>0</v>
      </c>
      <c r="D940" s="2">
        <v>-4.0894231583062692E-2</v>
      </c>
      <c r="F940" s="2">
        <f t="shared" si="57"/>
        <v>-9.1013217538151222E-3</v>
      </c>
      <c r="G940" s="2">
        <f t="shared" si="58"/>
        <v>-8.8628087576508516E-4</v>
      </c>
      <c r="H940" s="2">
        <f t="shared" si="59"/>
        <v>-1.3117114495314294E-3</v>
      </c>
      <c r="I940" s="2">
        <f t="shared" si="60"/>
        <v>-4.4079132737017405E-2</v>
      </c>
    </row>
    <row r="941" spans="1:9" x14ac:dyDescent="0.3">
      <c r="A941" s="2">
        <v>-5.6919007719074396E-3</v>
      </c>
      <c r="B941" s="2">
        <v>-3.1339514469399905E-3</v>
      </c>
      <c r="C941" s="2">
        <v>0</v>
      </c>
      <c r="D941" s="2">
        <v>-7.0007270118868842E-2</v>
      </c>
      <c r="F941" s="2">
        <f t="shared" si="57"/>
        <v>-6.5591685799842141E-3</v>
      </c>
      <c r="G941" s="2">
        <f t="shared" si="58"/>
        <v>-5.1276163341053924E-3</v>
      </c>
      <c r="H941" s="2">
        <f t="shared" si="59"/>
        <v>-1.3117114495314294E-3</v>
      </c>
      <c r="I941" s="2">
        <f t="shared" si="60"/>
        <v>-7.3192171272823556E-2</v>
      </c>
    </row>
    <row r="942" spans="1:9" x14ac:dyDescent="0.3">
      <c r="A942" s="2">
        <v>2.356515431863113E-2</v>
      </c>
      <c r="B942" s="2">
        <v>-8.6916541840037272E-3</v>
      </c>
      <c r="C942" s="2">
        <v>-1.9108280254777003E-2</v>
      </c>
      <c r="D942" s="2">
        <v>1.8659180376209505E-2</v>
      </c>
      <c r="F942" s="2">
        <f t="shared" si="57"/>
        <v>2.2697886510554356E-2</v>
      </c>
      <c r="G942" s="2">
        <f t="shared" si="58"/>
        <v>-1.068531907116913E-2</v>
      </c>
      <c r="H942" s="2">
        <f t="shared" si="59"/>
        <v>-2.0419991704308433E-2</v>
      </c>
      <c r="I942" s="2">
        <f t="shared" si="60"/>
        <v>1.547427922225479E-2</v>
      </c>
    </row>
    <row r="943" spans="1:9" x14ac:dyDescent="0.3">
      <c r="A943" s="2">
        <v>2.2644010026983085E-2</v>
      </c>
      <c r="B943" s="2">
        <v>0.10110999573420383</v>
      </c>
      <c r="C943" s="2">
        <v>6.4935064935064705E-3</v>
      </c>
      <c r="D943" s="2">
        <v>1.6802914132051285E-2</v>
      </c>
      <c r="F943" s="2">
        <f t="shared" si="57"/>
        <v>2.1776742218906311E-2</v>
      </c>
      <c r="G943" s="2">
        <f t="shared" si="58"/>
        <v>9.9116330847038428E-2</v>
      </c>
      <c r="H943" s="2">
        <f t="shared" si="59"/>
        <v>5.1817950439750409E-3</v>
      </c>
      <c r="I943" s="2">
        <f t="shared" si="60"/>
        <v>1.361801297809657E-2</v>
      </c>
    </row>
    <row r="944" spans="1:9" x14ac:dyDescent="0.3">
      <c r="A944" s="2">
        <v>-7.812807087997411E-4</v>
      </c>
      <c r="B944" s="2">
        <v>8.123678441338418E-2</v>
      </c>
      <c r="C944" s="2">
        <v>-3.2258064516129031E-2</v>
      </c>
      <c r="D944" s="2">
        <v>9.8364061462050643E-3</v>
      </c>
      <c r="F944" s="2">
        <f t="shared" si="57"/>
        <v>-1.6485485168765157E-3</v>
      </c>
      <c r="G944" s="2">
        <f t="shared" si="58"/>
        <v>7.9243119526218778E-2</v>
      </c>
      <c r="H944" s="2">
        <f t="shared" si="59"/>
        <v>-3.3569775965660457E-2</v>
      </c>
      <c r="I944" s="2">
        <f t="shared" si="60"/>
        <v>6.6515049922503486E-3</v>
      </c>
    </row>
    <row r="945" spans="1:9" x14ac:dyDescent="0.3">
      <c r="A945" s="2">
        <v>4.1768598490866471E-3</v>
      </c>
      <c r="B945" s="2">
        <v>-4.1601359292986015E-2</v>
      </c>
      <c r="C945" s="2">
        <v>-3.3333333333333333E-2</v>
      </c>
      <c r="D945" s="2">
        <v>-4.1133220200170156E-2</v>
      </c>
      <c r="F945" s="2">
        <f t="shared" si="57"/>
        <v>3.3095920410098727E-3</v>
      </c>
      <c r="G945" s="2">
        <f t="shared" si="58"/>
        <v>-4.3595024180151418E-2</v>
      </c>
      <c r="H945" s="2">
        <f t="shared" si="59"/>
        <v>-3.4645044782864759E-2</v>
      </c>
      <c r="I945" s="2">
        <f t="shared" si="60"/>
        <v>-4.431812135412487E-2</v>
      </c>
    </row>
    <row r="946" spans="1:9" x14ac:dyDescent="0.3">
      <c r="A946" s="2">
        <v>-1.0572762056471049E-2</v>
      </c>
      <c r="B946" s="2">
        <v>-1.5858761741829042E-2</v>
      </c>
      <c r="C946" s="2">
        <v>-2.7586206896551748E-2</v>
      </c>
      <c r="D946" s="2">
        <v>-5.8774032046636643E-2</v>
      </c>
      <c r="F946" s="2">
        <f t="shared" si="57"/>
        <v>-1.1440029864547825E-2</v>
      </c>
      <c r="G946" s="2">
        <f t="shared" si="58"/>
        <v>-1.7852426628994444E-2</v>
      </c>
      <c r="H946" s="2">
        <f t="shared" si="59"/>
        <v>-2.8897918346083178E-2</v>
      </c>
      <c r="I946" s="2">
        <f t="shared" si="60"/>
        <v>-6.1958933200591357E-2</v>
      </c>
    </row>
    <row r="947" spans="1:9" x14ac:dyDescent="0.3">
      <c r="A947" s="2">
        <v>8.1594000312270026E-3</v>
      </c>
      <c r="B947" s="2">
        <v>1.5782240735299049E-3</v>
      </c>
      <c r="C947" s="2">
        <v>-7.0921985815602584E-3</v>
      </c>
      <c r="D947" s="2">
        <v>-3.1052436665403058E-2</v>
      </c>
      <c r="F947" s="2">
        <f t="shared" si="57"/>
        <v>7.2921322231502281E-3</v>
      </c>
      <c r="G947" s="2">
        <f t="shared" si="58"/>
        <v>-4.1544081363549751E-4</v>
      </c>
      <c r="H947" s="2">
        <f t="shared" si="59"/>
        <v>-8.4039100310916871E-3</v>
      </c>
      <c r="I947" s="2">
        <f t="shared" si="60"/>
        <v>-3.4237337819357776E-2</v>
      </c>
    </row>
    <row r="948" spans="1:9" x14ac:dyDescent="0.3">
      <c r="A948" s="2">
        <v>-2.2677904719663904E-2</v>
      </c>
      <c r="B948" s="2">
        <v>-8.9567486897297426E-3</v>
      </c>
      <c r="C948" s="2">
        <v>0</v>
      </c>
      <c r="D948" s="2">
        <v>-0.10581758850831655</v>
      </c>
      <c r="F948" s="2">
        <f t="shared" si="57"/>
        <v>-2.3545172527740677E-2</v>
      </c>
      <c r="G948" s="2">
        <f t="shared" si="58"/>
        <v>-1.0950413576895145E-2</v>
      </c>
      <c r="H948" s="2">
        <f t="shared" si="59"/>
        <v>-1.3117114495314294E-3</v>
      </c>
      <c r="I948" s="2">
        <f t="shared" si="60"/>
        <v>-0.10900248966227126</v>
      </c>
    </row>
    <row r="949" spans="1:9" x14ac:dyDescent="0.3">
      <c r="A949" s="2">
        <v>-4.792107664138923E-3</v>
      </c>
      <c r="B949" s="2">
        <v>-5.9916297907949764E-2</v>
      </c>
      <c r="C949" s="2">
        <v>-4.285714285714283E-2</v>
      </c>
      <c r="D949" s="2">
        <v>-1.5802348526345694E-2</v>
      </c>
      <c r="F949" s="2">
        <f t="shared" si="57"/>
        <v>-5.6593754722156974E-3</v>
      </c>
      <c r="G949" s="2">
        <f t="shared" si="58"/>
        <v>-6.1909962795115167E-2</v>
      </c>
      <c r="H949" s="2">
        <f t="shared" si="59"/>
        <v>-4.4168854306674256E-2</v>
      </c>
      <c r="I949" s="2">
        <f t="shared" si="60"/>
        <v>-1.8987249680300411E-2</v>
      </c>
    </row>
    <row r="950" spans="1:9" x14ac:dyDescent="0.3">
      <c r="A950" s="2">
        <v>6.8426338345982211E-3</v>
      </c>
      <c r="B950" s="2">
        <v>2.1541705076552446E-2</v>
      </c>
      <c r="C950" s="2">
        <v>7.4626865671641521E-3</v>
      </c>
      <c r="D950" s="2">
        <v>-4.8457677954035966E-2</v>
      </c>
      <c r="F950" s="2">
        <f t="shared" si="57"/>
        <v>5.9753660265214467E-3</v>
      </c>
      <c r="G950" s="2">
        <f t="shared" si="58"/>
        <v>1.9548040189387043E-2</v>
      </c>
      <c r="H950" s="2">
        <f t="shared" si="59"/>
        <v>6.1509751176327225E-3</v>
      </c>
      <c r="I950" s="2">
        <f t="shared" si="60"/>
        <v>-5.164257910799068E-2</v>
      </c>
    </row>
    <row r="951" spans="1:9" x14ac:dyDescent="0.3">
      <c r="A951" s="2">
        <v>-6.6493617560529758E-3</v>
      </c>
      <c r="B951" s="2">
        <v>-3.5813852265190335E-2</v>
      </c>
      <c r="C951" s="2">
        <v>-7.4074074074073808E-3</v>
      </c>
      <c r="D951" s="2">
        <v>-9.2843828902936562E-2</v>
      </c>
      <c r="F951" s="2">
        <f t="shared" si="57"/>
        <v>-7.5166295641297502E-3</v>
      </c>
      <c r="G951" s="2">
        <f t="shared" si="58"/>
        <v>-3.7807517152355738E-2</v>
      </c>
      <c r="H951" s="2">
        <f t="shared" si="59"/>
        <v>-8.7191188569388095E-3</v>
      </c>
      <c r="I951" s="2">
        <f t="shared" si="60"/>
        <v>-9.6028730056891276E-2</v>
      </c>
    </row>
    <row r="952" spans="1:9" x14ac:dyDescent="0.3">
      <c r="A952" s="2">
        <v>-1.9131209268190792E-2</v>
      </c>
      <c r="B952" s="2">
        <v>1.0845006778129237E-2</v>
      </c>
      <c r="C952" s="2">
        <v>1.4925373134328304E-2</v>
      </c>
      <c r="D952" s="2">
        <v>0.14273142217247536</v>
      </c>
      <c r="F952" s="2">
        <f t="shared" si="57"/>
        <v>-1.9998477076267566E-2</v>
      </c>
      <c r="G952" s="2">
        <f t="shared" si="58"/>
        <v>8.8513418909638344E-3</v>
      </c>
      <c r="H952" s="2">
        <f t="shared" si="59"/>
        <v>1.3613661684796875E-2</v>
      </c>
      <c r="I952" s="2">
        <f t="shared" si="60"/>
        <v>0.13954652101852064</v>
      </c>
    </row>
    <row r="953" spans="1:9" x14ac:dyDescent="0.3">
      <c r="A953" s="2">
        <v>9.1925018378900616E-3</v>
      </c>
      <c r="B953" s="2">
        <v>1.9311556548949459E-2</v>
      </c>
      <c r="C953" s="2">
        <v>1.4705882352941256E-2</v>
      </c>
      <c r="D953" s="2">
        <v>0.14697369444548211</v>
      </c>
      <c r="F953" s="2">
        <f t="shared" si="57"/>
        <v>8.3252340298132863E-3</v>
      </c>
      <c r="G953" s="2">
        <f t="shared" si="58"/>
        <v>1.7317891661784057E-2</v>
      </c>
      <c r="H953" s="2">
        <f t="shared" si="59"/>
        <v>1.3394170903409826E-2</v>
      </c>
      <c r="I953" s="2">
        <f t="shared" si="60"/>
        <v>0.14378879329152738</v>
      </c>
    </row>
    <row r="954" spans="1:9" x14ac:dyDescent="0.3">
      <c r="A954" s="2">
        <v>-7.6155936258151501E-3</v>
      </c>
      <c r="B954" s="2">
        <v>-9.5605861147742277E-3</v>
      </c>
      <c r="C954" s="2">
        <v>7.246376811594177E-3</v>
      </c>
      <c r="D954" s="2">
        <v>2.7456314358219366E-2</v>
      </c>
      <c r="F954" s="2">
        <f t="shared" si="57"/>
        <v>-8.4828614338919254E-3</v>
      </c>
      <c r="G954" s="2">
        <f t="shared" si="58"/>
        <v>-1.1554251001939631E-2</v>
      </c>
      <c r="H954" s="2">
        <f t="shared" si="59"/>
        <v>5.9346653620627474E-3</v>
      </c>
      <c r="I954" s="2">
        <f t="shared" si="60"/>
        <v>2.4271413204264649E-2</v>
      </c>
    </row>
    <row r="955" spans="1:9" x14ac:dyDescent="0.3">
      <c r="A955" s="2">
        <v>2.5515453198822841E-2</v>
      </c>
      <c r="B955" s="2">
        <v>2.0014255190120768E-2</v>
      </c>
      <c r="C955" s="2">
        <v>-7.1942446043165211E-3</v>
      </c>
      <c r="D955" s="2">
        <v>0.16938868650953906</v>
      </c>
      <c r="F955" s="2">
        <f t="shared" si="57"/>
        <v>2.4648185390746067E-2</v>
      </c>
      <c r="G955" s="2">
        <f t="shared" si="58"/>
        <v>1.8020590302955365E-2</v>
      </c>
      <c r="H955" s="2">
        <f t="shared" si="59"/>
        <v>-8.5059560538479507E-3</v>
      </c>
      <c r="I955" s="2">
        <f t="shared" si="60"/>
        <v>0.16620378535558433</v>
      </c>
    </row>
    <row r="956" spans="1:9" x14ac:dyDescent="0.3">
      <c r="A956" s="2">
        <v>9.7677460936605558E-3</v>
      </c>
      <c r="B956" s="2">
        <v>6.615727454805588E-2</v>
      </c>
      <c r="C956" s="2">
        <v>7.246376811594177E-3</v>
      </c>
      <c r="D956" s="2">
        <v>5.5014645219999388E-2</v>
      </c>
      <c r="F956" s="2">
        <f t="shared" si="57"/>
        <v>8.9004782855837804E-3</v>
      </c>
      <c r="G956" s="2">
        <f t="shared" si="58"/>
        <v>6.4163609660890478E-2</v>
      </c>
      <c r="H956" s="2">
        <f t="shared" si="59"/>
        <v>5.9346653620627474E-3</v>
      </c>
      <c r="I956" s="2">
        <f t="shared" si="60"/>
        <v>5.1829744066044674E-2</v>
      </c>
    </row>
    <row r="957" spans="1:9" x14ac:dyDescent="0.3">
      <c r="A957" s="2">
        <v>3.5911339718327777E-3</v>
      </c>
      <c r="B957" s="2">
        <v>2.2394136807817589E-2</v>
      </c>
      <c r="C957" s="2">
        <v>0</v>
      </c>
      <c r="D957" s="2">
        <v>2.8619708266338452E-2</v>
      </c>
      <c r="F957" s="2">
        <f t="shared" si="57"/>
        <v>2.7238661637560028E-3</v>
      </c>
      <c r="G957" s="2">
        <f t="shared" si="58"/>
        <v>2.0400471920652186E-2</v>
      </c>
      <c r="H957" s="2">
        <f t="shared" si="59"/>
        <v>-1.3117114495314294E-3</v>
      </c>
      <c r="I957" s="2">
        <f t="shared" si="60"/>
        <v>2.5434807112383735E-2</v>
      </c>
    </row>
    <row r="958" spans="1:9" x14ac:dyDescent="0.3">
      <c r="A958" s="2">
        <v>-2.4034576056783444E-2</v>
      </c>
      <c r="B958" s="2">
        <v>5.3364810832337234E-3</v>
      </c>
      <c r="C958" s="2">
        <v>-1.4388489208633171E-2</v>
      </c>
      <c r="D958" s="2">
        <v>-4.2409228088684449E-2</v>
      </c>
      <c r="F958" s="2">
        <f t="shared" si="57"/>
        <v>-2.4901843864860218E-2</v>
      </c>
      <c r="G958" s="2">
        <f t="shared" si="58"/>
        <v>3.3428161960683211E-3</v>
      </c>
      <c r="H958" s="2">
        <f t="shared" si="59"/>
        <v>-1.57002006581646E-2</v>
      </c>
      <c r="I958" s="2">
        <f t="shared" si="60"/>
        <v>-4.5594129242639163E-2</v>
      </c>
    </row>
    <row r="959" spans="1:9" x14ac:dyDescent="0.3">
      <c r="A959" s="2">
        <v>-1.5492236558055802E-2</v>
      </c>
      <c r="B959" s="2">
        <v>8.715703072694472E-4</v>
      </c>
      <c r="C959" s="2">
        <v>-1.4598540145985351E-2</v>
      </c>
      <c r="D959" s="2">
        <v>-2.9158062285966003E-2</v>
      </c>
      <c r="F959" s="2">
        <f t="shared" si="57"/>
        <v>-1.6359504366132576E-2</v>
      </c>
      <c r="G959" s="2">
        <f t="shared" si="58"/>
        <v>-1.1220945798959552E-3</v>
      </c>
      <c r="H959" s="2">
        <f t="shared" si="59"/>
        <v>-1.5910251595516779E-2</v>
      </c>
      <c r="I959" s="2">
        <f t="shared" si="60"/>
        <v>-3.234296343992072E-2</v>
      </c>
    </row>
    <row r="960" spans="1:9" x14ac:dyDescent="0.3">
      <c r="A960" s="2">
        <v>-1.6446398392717766E-2</v>
      </c>
      <c r="B960" s="2">
        <v>-6.3801229270593771E-2</v>
      </c>
      <c r="C960" s="2">
        <v>-2.2222222222222275E-2</v>
      </c>
      <c r="D960" s="2">
        <v>-1.1496651055122502E-2</v>
      </c>
      <c r="F960" s="2">
        <f t="shared" si="57"/>
        <v>-1.7313666200794539E-2</v>
      </c>
      <c r="G960" s="2">
        <f t="shared" si="58"/>
        <v>-6.5794894157759173E-2</v>
      </c>
      <c r="H960" s="2">
        <f t="shared" si="59"/>
        <v>-2.3533933671753705E-2</v>
      </c>
      <c r="I960" s="2">
        <f t="shared" si="60"/>
        <v>-1.4681552209077218E-2</v>
      </c>
    </row>
    <row r="961" spans="1:9" x14ac:dyDescent="0.3">
      <c r="A961" s="2">
        <v>-3.7425660301393863E-3</v>
      </c>
      <c r="B961" s="2">
        <v>-7.7787709253242104E-3</v>
      </c>
      <c r="C961" s="2">
        <v>-7.5757575757575491E-3</v>
      </c>
      <c r="D961" s="2">
        <v>-7.2663302203456487E-2</v>
      </c>
      <c r="F961" s="2">
        <f t="shared" si="57"/>
        <v>-4.6098338382161612E-3</v>
      </c>
      <c r="G961" s="2">
        <f t="shared" si="58"/>
        <v>-9.7724358124896132E-3</v>
      </c>
      <c r="H961" s="2">
        <f t="shared" si="59"/>
        <v>-8.8874690252889778E-3</v>
      </c>
      <c r="I961" s="2">
        <f t="shared" si="60"/>
        <v>-7.5848203357411201E-2</v>
      </c>
    </row>
    <row r="962" spans="1:9" x14ac:dyDescent="0.3">
      <c r="A962" s="2">
        <v>-1.7091772556985945E-2</v>
      </c>
      <c r="B962" s="2">
        <v>-8.8623979548359873E-3</v>
      </c>
      <c r="C962" s="2">
        <v>-2.2900763358778546E-2</v>
      </c>
      <c r="D962" s="2">
        <v>5.7991081311567584E-2</v>
      </c>
      <c r="F962" s="2">
        <f t="shared" si="57"/>
        <v>-1.7959040365062719E-2</v>
      </c>
      <c r="G962" s="2">
        <f t="shared" si="58"/>
        <v>-1.085606284200139E-2</v>
      </c>
      <c r="H962" s="2">
        <f t="shared" si="59"/>
        <v>-2.4212474808309976E-2</v>
      </c>
      <c r="I962" s="2">
        <f t="shared" si="60"/>
        <v>5.480618015761287E-2</v>
      </c>
    </row>
    <row r="963" spans="1:9" x14ac:dyDescent="0.3">
      <c r="A963" s="2">
        <v>-4.9843158416405025E-3</v>
      </c>
      <c r="B963" s="2">
        <v>5.4166005760454602E-3</v>
      </c>
      <c r="C963" s="2">
        <v>7.8124999999999722E-3</v>
      </c>
      <c r="D963" s="2">
        <v>2.6101163464899539E-3</v>
      </c>
      <c r="F963" s="2">
        <f t="shared" si="57"/>
        <v>-5.851583649717277E-3</v>
      </c>
      <c r="G963" s="2">
        <f t="shared" si="58"/>
        <v>3.4229356888800578E-3</v>
      </c>
      <c r="H963" s="2">
        <f t="shared" si="59"/>
        <v>6.5007885504685427E-3</v>
      </c>
      <c r="I963" s="2">
        <f t="shared" si="60"/>
        <v>-5.7478480746476221E-4</v>
      </c>
    </row>
    <row r="964" spans="1:9" x14ac:dyDescent="0.3">
      <c r="A964" s="2">
        <v>-1.2578063913059475E-3</v>
      </c>
      <c r="B964" s="2">
        <v>1.8727572730065235E-2</v>
      </c>
      <c r="C964" s="2">
        <v>-7.7519379844960962E-3</v>
      </c>
      <c r="D964" s="2">
        <v>1.7762228648041372E-2</v>
      </c>
      <c r="F964" s="2">
        <f t="shared" ref="F964:F1027" si="61">A964-A$1236</f>
        <v>-2.1250741993827224E-3</v>
      </c>
      <c r="G964" s="2">
        <f t="shared" si="58"/>
        <v>1.6733907842899833E-2</v>
      </c>
      <c r="H964" s="2">
        <f t="shared" si="59"/>
        <v>-9.0636494340275257E-3</v>
      </c>
      <c r="I964" s="2">
        <f t="shared" si="60"/>
        <v>1.4577327494086656E-2</v>
      </c>
    </row>
    <row r="965" spans="1:9" x14ac:dyDescent="0.3">
      <c r="A965" s="2">
        <v>-9.8286794522986429E-3</v>
      </c>
      <c r="B965" s="2">
        <v>-1.7376035562788873E-2</v>
      </c>
      <c r="C965" s="2">
        <v>-7.812500000000111E-3</v>
      </c>
      <c r="D965" s="2">
        <v>-3.81551707325496E-2</v>
      </c>
      <c r="F965" s="2">
        <f t="shared" si="61"/>
        <v>-1.0695947260375418E-2</v>
      </c>
      <c r="G965" s="2">
        <f t="shared" si="58"/>
        <v>-1.9369700449954275E-2</v>
      </c>
      <c r="H965" s="2">
        <f t="shared" si="59"/>
        <v>-9.1242114495315406E-3</v>
      </c>
      <c r="I965" s="2">
        <f t="shared" si="60"/>
        <v>-4.1340071886504313E-2</v>
      </c>
    </row>
    <row r="966" spans="1:9" x14ac:dyDescent="0.3">
      <c r="A966" s="2">
        <v>3.1095955650122017E-2</v>
      </c>
      <c r="B966" s="2">
        <v>-5.5527081268281183E-3</v>
      </c>
      <c r="C966" s="2">
        <v>-7.8740157480314682E-3</v>
      </c>
      <c r="D966" s="2">
        <v>1.069284118570068E-2</v>
      </c>
      <c r="F966" s="2">
        <f t="shared" si="61"/>
        <v>3.0228687842045243E-2</v>
      </c>
      <c r="G966" s="2">
        <f t="shared" si="58"/>
        <v>-7.5463730139935202E-3</v>
      </c>
      <c r="H966" s="2">
        <f t="shared" si="59"/>
        <v>-9.1857271975628978E-3</v>
      </c>
      <c r="I966" s="2">
        <f t="shared" si="60"/>
        <v>7.5079400317459646E-3</v>
      </c>
    </row>
    <row r="967" spans="1:9" x14ac:dyDescent="0.3">
      <c r="A967" s="2">
        <v>3.0401242412362996E-3</v>
      </c>
      <c r="B967" s="2">
        <v>1.4517674038677267E-2</v>
      </c>
      <c r="C967" s="2">
        <v>3.968253968253968E-2</v>
      </c>
      <c r="D967" s="2">
        <v>-4.8512421734870931E-3</v>
      </c>
      <c r="F967" s="2">
        <f t="shared" si="61"/>
        <v>2.1728564331595247E-3</v>
      </c>
      <c r="G967" s="2">
        <f t="shared" si="58"/>
        <v>1.2524009151511865E-2</v>
      </c>
      <c r="H967" s="2">
        <f t="shared" si="59"/>
        <v>3.8370828233008254E-2</v>
      </c>
      <c r="I967" s="2">
        <f t="shared" si="60"/>
        <v>-8.0361433274418088E-3</v>
      </c>
    </row>
    <row r="968" spans="1:9" x14ac:dyDescent="0.3">
      <c r="A968" s="2">
        <v>-1.2650419100456944E-2</v>
      </c>
      <c r="B968" s="2">
        <v>-8.4653683319195299E-5</v>
      </c>
      <c r="C968" s="2">
        <v>-1.526717557251903E-2</v>
      </c>
      <c r="D968" s="2">
        <v>-1.1788085020066185E-2</v>
      </c>
      <c r="F968" s="2">
        <f t="shared" si="61"/>
        <v>-1.351768690853372E-2</v>
      </c>
      <c r="G968" s="2">
        <f t="shared" si="58"/>
        <v>-2.0783185704845975E-3</v>
      </c>
      <c r="H968" s="2">
        <f t="shared" si="59"/>
        <v>-1.6578887022050459E-2</v>
      </c>
      <c r="I968" s="2">
        <f t="shared" si="60"/>
        <v>-1.4972986174020901E-2</v>
      </c>
    </row>
    <row r="969" spans="1:9" x14ac:dyDescent="0.3">
      <c r="A969" s="2">
        <v>-1.9797216203010191E-2</v>
      </c>
      <c r="B969" s="2">
        <v>-2.2271189317885947E-2</v>
      </c>
      <c r="C969" s="2">
        <v>-3.1007751937984523E-2</v>
      </c>
      <c r="D969" s="2">
        <v>-2.9738018683249552E-2</v>
      </c>
      <c r="F969" s="2">
        <f t="shared" si="61"/>
        <v>-2.0664484011086965E-2</v>
      </c>
      <c r="G969" s="2">
        <f t="shared" si="58"/>
        <v>-2.426485420505135E-2</v>
      </c>
      <c r="H969" s="2">
        <f t="shared" si="59"/>
        <v>-3.231946338751595E-2</v>
      </c>
      <c r="I969" s="2">
        <f t="shared" si="60"/>
        <v>-3.2922919837204266E-2</v>
      </c>
    </row>
    <row r="970" spans="1:9" x14ac:dyDescent="0.3">
      <c r="A970" s="2">
        <v>1.5544806236956291E-2</v>
      </c>
      <c r="B970" s="2">
        <v>-1.7408605939551805E-2</v>
      </c>
      <c r="C970" s="2">
        <v>-3.2000000000000028E-2</v>
      </c>
      <c r="D970" s="2">
        <v>-1.0111151579683918E-2</v>
      </c>
      <c r="F970" s="2">
        <f t="shared" si="61"/>
        <v>1.4677538428879516E-2</v>
      </c>
      <c r="G970" s="2">
        <f t="shared" si="58"/>
        <v>-1.9402270826717208E-2</v>
      </c>
      <c r="H970" s="2">
        <f t="shared" si="59"/>
        <v>-3.3311711449531455E-2</v>
      </c>
      <c r="I970" s="2">
        <f t="shared" si="60"/>
        <v>-1.3296052733638633E-2</v>
      </c>
    </row>
    <row r="971" spans="1:9" x14ac:dyDescent="0.3">
      <c r="A971" s="2">
        <v>4.6703731154875494E-3</v>
      </c>
      <c r="B971" s="2">
        <v>3.2613063023357773E-3</v>
      </c>
      <c r="C971" s="2">
        <v>-2.479338842975198E-2</v>
      </c>
      <c r="D971" s="2">
        <v>-7.0920785825799706E-2</v>
      </c>
      <c r="F971" s="2">
        <f t="shared" si="61"/>
        <v>3.803105307410775E-3</v>
      </c>
      <c r="G971" s="2">
        <f t="shared" si="58"/>
        <v>1.267641415170375E-3</v>
      </c>
      <c r="H971" s="2">
        <f t="shared" si="59"/>
        <v>-2.610509987928341E-2</v>
      </c>
      <c r="I971" s="2">
        <f t="shared" si="60"/>
        <v>-7.410568697975442E-2</v>
      </c>
    </row>
    <row r="972" spans="1:9" x14ac:dyDescent="0.3">
      <c r="A972" s="2">
        <v>-5.9163611497857864E-3</v>
      </c>
      <c r="B972" s="2">
        <v>2.6361624727959989E-4</v>
      </c>
      <c r="C972" s="2">
        <v>0</v>
      </c>
      <c r="D972" s="2">
        <v>8.7172463478258203E-2</v>
      </c>
      <c r="F972" s="2">
        <f t="shared" si="61"/>
        <v>-6.7836289578625609E-3</v>
      </c>
      <c r="G972" s="2">
        <f t="shared" si="58"/>
        <v>-1.7300486398858024E-3</v>
      </c>
      <c r="H972" s="2">
        <f t="shared" si="59"/>
        <v>-1.3117114495314294E-3</v>
      </c>
      <c r="I972" s="2">
        <f t="shared" si="60"/>
        <v>8.3987562324303489E-2</v>
      </c>
    </row>
    <row r="973" spans="1:9" x14ac:dyDescent="0.3">
      <c r="A973" s="2">
        <v>4.3115376697970054E-2</v>
      </c>
      <c r="B973" s="2">
        <v>2.0289833992094834E-2</v>
      </c>
      <c r="C973" s="2">
        <v>-1.6949152542372972E-2</v>
      </c>
      <c r="D973" s="2">
        <v>5.7745005233261742E-3</v>
      </c>
      <c r="F973" s="2">
        <f t="shared" si="61"/>
        <v>4.2248108889893277E-2</v>
      </c>
      <c r="G973" s="2">
        <f t="shared" si="58"/>
        <v>1.8296169104929431E-2</v>
      </c>
      <c r="H973" s="2">
        <f t="shared" si="59"/>
        <v>-1.8260863991904401E-2</v>
      </c>
      <c r="I973" s="2">
        <f t="shared" si="60"/>
        <v>2.5895993693714581E-3</v>
      </c>
    </row>
    <row r="974" spans="1:9" x14ac:dyDescent="0.3">
      <c r="A974" s="2">
        <v>1.7160568917677353E-4</v>
      </c>
      <c r="B974" s="2">
        <v>4.674591005673373E-2</v>
      </c>
      <c r="C974" s="2">
        <v>6.0344827586206989E-2</v>
      </c>
      <c r="D974" s="2">
        <v>-1.8852296017632577E-2</v>
      </c>
      <c r="F974" s="2">
        <f t="shared" si="61"/>
        <v>-6.9566211890000117E-4</v>
      </c>
      <c r="G974" s="2">
        <f t="shared" si="58"/>
        <v>4.4752245169568328E-2</v>
      </c>
      <c r="H974" s="2">
        <f t="shared" si="59"/>
        <v>5.9033116136675563E-2</v>
      </c>
      <c r="I974" s="2">
        <f t="shared" si="60"/>
        <v>-2.2037197171587294E-2</v>
      </c>
    </row>
    <row r="975" spans="1:9" x14ac:dyDescent="0.3">
      <c r="A975" s="2">
        <v>-2.4019531864500889E-3</v>
      </c>
      <c r="B975" s="2">
        <v>2.508429920057309E-2</v>
      </c>
      <c r="C975" s="2">
        <v>1.6260162601625959E-2</v>
      </c>
      <c r="D975" s="2">
        <v>-1.1324870308385389E-2</v>
      </c>
      <c r="F975" s="2">
        <f t="shared" si="61"/>
        <v>-3.2692209945268634E-3</v>
      </c>
      <c r="G975" s="2">
        <f t="shared" si="58"/>
        <v>2.3090634313407687E-2</v>
      </c>
      <c r="H975" s="2">
        <f t="shared" si="59"/>
        <v>1.4948451152094529E-2</v>
      </c>
      <c r="I975" s="2">
        <f t="shared" si="60"/>
        <v>-1.4509771462340105E-2</v>
      </c>
    </row>
    <row r="976" spans="1:9" x14ac:dyDescent="0.3">
      <c r="A976" s="2">
        <v>6.7071272405996541E-3</v>
      </c>
      <c r="B976" s="2">
        <v>-1.4762535017409491E-2</v>
      </c>
      <c r="C976" s="2">
        <v>0</v>
      </c>
      <c r="D976" s="2">
        <v>3.3009399687865336E-2</v>
      </c>
      <c r="F976" s="2">
        <f t="shared" si="61"/>
        <v>5.8398594325228797E-3</v>
      </c>
      <c r="G976" s="2">
        <f t="shared" si="58"/>
        <v>-1.6756199904574894E-2</v>
      </c>
      <c r="H976" s="2">
        <f t="shared" si="59"/>
        <v>-1.3117114495314294E-3</v>
      </c>
      <c r="I976" s="2">
        <f t="shared" si="60"/>
        <v>2.9824498533910618E-2</v>
      </c>
    </row>
    <row r="977" spans="1:9" x14ac:dyDescent="0.3">
      <c r="A977" s="2">
        <v>-7.08960630243509E-3</v>
      </c>
      <c r="B977" s="2">
        <v>-5.4559869706839893E-3</v>
      </c>
      <c r="C977" s="2">
        <v>-1.5999999999999945E-2</v>
      </c>
      <c r="D977" s="2">
        <v>2.4628739204854016E-2</v>
      </c>
      <c r="F977" s="2">
        <f t="shared" si="61"/>
        <v>-7.9568741105118645E-3</v>
      </c>
      <c r="G977" s="2">
        <f t="shared" si="58"/>
        <v>-7.4496518578493921E-3</v>
      </c>
      <c r="H977" s="2">
        <f t="shared" si="59"/>
        <v>-1.7311711449531374E-2</v>
      </c>
      <c r="I977" s="2">
        <f t="shared" si="60"/>
        <v>2.1443838050899298E-2</v>
      </c>
    </row>
    <row r="978" spans="1:9" x14ac:dyDescent="0.3">
      <c r="A978" s="2">
        <v>4.9465631180218624E-3</v>
      </c>
      <c r="B978" s="2">
        <v>9.0067956830212122E-3</v>
      </c>
      <c r="C978" s="2">
        <v>-8.1300813008131235E-3</v>
      </c>
      <c r="D978" s="2">
        <v>3.2828160797895786E-3</v>
      </c>
      <c r="F978" s="2">
        <f t="shared" si="61"/>
        <v>4.079295309945088E-3</v>
      </c>
      <c r="G978" s="2">
        <f t="shared" si="58"/>
        <v>7.0131307958558094E-3</v>
      </c>
      <c r="H978" s="2">
        <f t="shared" si="59"/>
        <v>-9.4417927503445531E-3</v>
      </c>
      <c r="I978" s="2">
        <f t="shared" si="60"/>
        <v>9.7914925834862495E-5</v>
      </c>
    </row>
    <row r="979" spans="1:9" x14ac:dyDescent="0.3">
      <c r="A979" s="2">
        <v>4.4086798374137742E-3</v>
      </c>
      <c r="B979" s="2">
        <v>7.9525502055323369E-3</v>
      </c>
      <c r="C979" s="2">
        <v>1.6393442622950907E-2</v>
      </c>
      <c r="D979" s="2">
        <v>2.4457145208109352E-2</v>
      </c>
      <c r="F979" s="2">
        <f t="shared" si="61"/>
        <v>3.5414120293369997E-3</v>
      </c>
      <c r="G979" s="2">
        <f t="shared" ref="G979:G1042" si="62">B979-B$1236</f>
        <v>5.9588853183669341E-3</v>
      </c>
      <c r="H979" s="2">
        <f t="shared" ref="H979:H1042" si="63">C979-C$1236</f>
        <v>1.5081731173419478E-2</v>
      </c>
      <c r="I979" s="2">
        <f t="shared" ref="I979:I1042" si="64">D979-D$1236</f>
        <v>2.1272244054154635E-2</v>
      </c>
    </row>
    <row r="980" spans="1:9" x14ac:dyDescent="0.3">
      <c r="A980" s="2">
        <v>3.7713791012921141E-3</v>
      </c>
      <c r="B980" s="2">
        <v>3.1317949240504642E-2</v>
      </c>
      <c r="C980" s="2">
        <v>-2.4193548387096833E-2</v>
      </c>
      <c r="D980" s="2">
        <v>1.2721622144053972E-2</v>
      </c>
      <c r="F980" s="2">
        <f t="shared" si="61"/>
        <v>2.9041112932153392E-3</v>
      </c>
      <c r="G980" s="2">
        <f t="shared" si="62"/>
        <v>2.9324284353339239E-2</v>
      </c>
      <c r="H980" s="2">
        <f t="shared" si="63"/>
        <v>-2.5505259836628262E-2</v>
      </c>
      <c r="I980" s="2">
        <f t="shared" si="64"/>
        <v>9.5367209900992563E-3</v>
      </c>
    </row>
    <row r="981" spans="1:9" x14ac:dyDescent="0.3">
      <c r="A981" s="2">
        <v>5.0730950754103079E-3</v>
      </c>
      <c r="B981" s="2">
        <v>1.163155659640908E-2</v>
      </c>
      <c r="C981" s="2">
        <v>0</v>
      </c>
      <c r="D981" s="2">
        <v>4.2763420958927111E-3</v>
      </c>
      <c r="F981" s="2">
        <f t="shared" si="61"/>
        <v>4.2058272673335334E-3</v>
      </c>
      <c r="G981" s="2">
        <f t="shared" si="62"/>
        <v>9.6378917092436768E-3</v>
      </c>
      <c r="H981" s="2">
        <f t="shared" si="63"/>
        <v>-1.3117114495314294E-3</v>
      </c>
      <c r="I981" s="2">
        <f t="shared" si="64"/>
        <v>1.091440941937995E-3</v>
      </c>
    </row>
    <row r="982" spans="1:9" x14ac:dyDescent="0.3">
      <c r="A982" s="2">
        <v>-1.1446826820307319E-2</v>
      </c>
      <c r="B982" s="2">
        <v>-1.6822322398537173E-2</v>
      </c>
      <c r="C982" s="2">
        <v>0</v>
      </c>
      <c r="D982" s="2">
        <v>-1.4797081088481103E-2</v>
      </c>
      <c r="F982" s="2">
        <f t="shared" si="61"/>
        <v>-1.2314094628384094E-2</v>
      </c>
      <c r="G982" s="2">
        <f t="shared" si="62"/>
        <v>-1.8815987285702575E-2</v>
      </c>
      <c r="H982" s="2">
        <f t="shared" si="63"/>
        <v>-1.3117114495314294E-3</v>
      </c>
      <c r="I982" s="2">
        <f t="shared" si="64"/>
        <v>-1.7981982242435818E-2</v>
      </c>
    </row>
    <row r="983" spans="1:9" x14ac:dyDescent="0.3">
      <c r="A983" s="2">
        <v>4.9778843127017162E-3</v>
      </c>
      <c r="B983" s="2">
        <v>-2.197629740792021E-2</v>
      </c>
      <c r="C983" s="2">
        <v>0</v>
      </c>
      <c r="D983" s="2">
        <v>1.5667669383402775E-3</v>
      </c>
      <c r="F983" s="2">
        <f t="shared" si="61"/>
        <v>4.1106165046249418E-3</v>
      </c>
      <c r="G983" s="2">
        <f t="shared" si="62"/>
        <v>-2.3969962295085613E-2</v>
      </c>
      <c r="H983" s="2">
        <f t="shared" si="63"/>
        <v>-1.3117114495314294E-3</v>
      </c>
      <c r="I983" s="2">
        <f t="shared" si="64"/>
        <v>-1.6181342156144387E-3</v>
      </c>
    </row>
    <row r="984" spans="1:9" x14ac:dyDescent="0.3">
      <c r="A984" s="2">
        <v>-2.5298262964410113E-3</v>
      </c>
      <c r="B984" s="2">
        <v>1.9741574892703447E-2</v>
      </c>
      <c r="C984" s="2">
        <v>0</v>
      </c>
      <c r="D984" s="2">
        <v>-5.9065870236027261E-3</v>
      </c>
      <c r="F984" s="2">
        <f t="shared" si="61"/>
        <v>-3.3970941045177857E-3</v>
      </c>
      <c r="G984" s="2">
        <f t="shared" si="62"/>
        <v>1.7747910005538044E-2</v>
      </c>
      <c r="H984" s="2">
        <f t="shared" si="63"/>
        <v>-1.3117114495314294E-3</v>
      </c>
      <c r="I984" s="2">
        <f t="shared" si="64"/>
        <v>-9.0914881775574427E-3</v>
      </c>
    </row>
    <row r="985" spans="1:9" x14ac:dyDescent="0.3">
      <c r="A985" s="2">
        <v>1.2574858117922482E-3</v>
      </c>
      <c r="B985" s="2">
        <v>-3.0690990377875444E-3</v>
      </c>
      <c r="C985" s="2">
        <v>6.61157024793389E-2</v>
      </c>
      <c r="D985" s="2">
        <v>-2.1650687149578882E-2</v>
      </c>
      <c r="F985" s="2">
        <f t="shared" si="61"/>
        <v>3.9021800371547358E-4</v>
      </c>
      <c r="G985" s="2">
        <f t="shared" si="62"/>
        <v>-5.0627639249529472E-3</v>
      </c>
      <c r="H985" s="2">
        <f t="shared" si="63"/>
        <v>6.4803991029807467E-2</v>
      </c>
      <c r="I985" s="2">
        <f t="shared" si="64"/>
        <v>-2.48355883035336E-2</v>
      </c>
    </row>
    <row r="986" spans="1:9" x14ac:dyDescent="0.3">
      <c r="A986" s="2">
        <v>3.8314526792904472E-3</v>
      </c>
      <c r="B986" s="2">
        <v>3.8679379652185476E-3</v>
      </c>
      <c r="C986" s="2">
        <v>-1.5503875968992331E-2</v>
      </c>
      <c r="D986" s="2">
        <v>-5.8234183879677499E-4</v>
      </c>
      <c r="F986" s="2">
        <f t="shared" si="61"/>
        <v>2.9641848712136723E-3</v>
      </c>
      <c r="G986" s="2">
        <f t="shared" si="62"/>
        <v>1.8742730780531452E-3</v>
      </c>
      <c r="H986" s="2">
        <f t="shared" si="63"/>
        <v>-1.6815587418523761E-2</v>
      </c>
      <c r="I986" s="2">
        <f t="shared" si="64"/>
        <v>-3.7672429927514909E-3</v>
      </c>
    </row>
    <row r="987" spans="1:9" x14ac:dyDescent="0.3">
      <c r="A987" s="2">
        <v>7.6547079817188522E-3</v>
      </c>
      <c r="B987" s="2">
        <v>-8.6498391249447814E-3</v>
      </c>
      <c r="C987" s="2">
        <v>-7.8740157480314682E-3</v>
      </c>
      <c r="D987" s="2">
        <v>2.3668780962570891E-2</v>
      </c>
      <c r="F987" s="2">
        <f t="shared" si="61"/>
        <v>6.7874401736420778E-3</v>
      </c>
      <c r="G987" s="2">
        <f t="shared" si="62"/>
        <v>-1.0643504012110184E-2</v>
      </c>
      <c r="H987" s="2">
        <f t="shared" si="63"/>
        <v>-9.1857271975628978E-3</v>
      </c>
      <c r="I987" s="2">
        <f t="shared" si="64"/>
        <v>2.0483879808616174E-2</v>
      </c>
    </row>
    <row r="988" spans="1:9" x14ac:dyDescent="0.3">
      <c r="A988" s="2">
        <v>-5.8709972434988099E-3</v>
      </c>
      <c r="B988" s="2">
        <v>-1.5070231397929638E-3</v>
      </c>
      <c r="C988" s="2">
        <v>3.968253968253968E-2</v>
      </c>
      <c r="D988" s="2">
        <v>1.7890653952091949E-3</v>
      </c>
      <c r="F988" s="2">
        <f t="shared" si="61"/>
        <v>-6.7382650515755843E-3</v>
      </c>
      <c r="G988" s="2">
        <f t="shared" si="62"/>
        <v>-3.5006880269583662E-3</v>
      </c>
      <c r="H988" s="2">
        <f t="shared" si="63"/>
        <v>3.8370828233008254E-2</v>
      </c>
      <c r="I988" s="2">
        <f t="shared" si="64"/>
        <v>-1.3958357587455213E-3</v>
      </c>
    </row>
    <row r="989" spans="1:9" x14ac:dyDescent="0.3">
      <c r="A989" s="2">
        <v>6.3291003454946206E-3</v>
      </c>
      <c r="B989" s="2">
        <v>7.1489034452267399E-4</v>
      </c>
      <c r="C989" s="2">
        <v>5.3435114503816876E-2</v>
      </c>
      <c r="D989" s="2">
        <v>2.7869649583321062E-3</v>
      </c>
      <c r="F989" s="2">
        <f t="shared" si="61"/>
        <v>5.4618325374178461E-3</v>
      </c>
      <c r="G989" s="2">
        <f t="shared" si="62"/>
        <v>-1.2787745426427284E-3</v>
      </c>
      <c r="H989" s="2">
        <f t="shared" si="63"/>
        <v>5.212340305428545E-2</v>
      </c>
      <c r="I989" s="2">
        <f t="shared" si="64"/>
        <v>-3.979361956226099E-4</v>
      </c>
    </row>
    <row r="990" spans="1:9" x14ac:dyDescent="0.3">
      <c r="A990" s="2">
        <v>1.8278943694428281E-2</v>
      </c>
      <c r="B990" s="2">
        <v>4.5804615542289151E-2</v>
      </c>
      <c r="C990" s="2">
        <v>7.246376811594177E-3</v>
      </c>
      <c r="D990" s="2">
        <v>3.8800783136878479E-2</v>
      </c>
      <c r="F990" s="2">
        <f t="shared" si="61"/>
        <v>1.7411675886351508E-2</v>
      </c>
      <c r="G990" s="2">
        <f t="shared" si="62"/>
        <v>4.3810950655123748E-2</v>
      </c>
      <c r="H990" s="2">
        <f t="shared" si="63"/>
        <v>5.9346653620627474E-3</v>
      </c>
      <c r="I990" s="2">
        <f t="shared" si="64"/>
        <v>3.5615881982923765E-2</v>
      </c>
    </row>
    <row r="991" spans="1:9" x14ac:dyDescent="0.3">
      <c r="A991" s="2">
        <v>8.489982272447686E-3</v>
      </c>
      <c r="B991" s="2">
        <v>-1.3131962718106084E-2</v>
      </c>
      <c r="C991" s="2">
        <v>-7.1942446043165211E-3</v>
      </c>
      <c r="D991" s="2">
        <v>-2.6493981697594962E-3</v>
      </c>
      <c r="F991" s="2">
        <f t="shared" si="61"/>
        <v>7.6227144643709116E-3</v>
      </c>
      <c r="G991" s="2">
        <f t="shared" si="62"/>
        <v>-1.5125627605271487E-2</v>
      </c>
      <c r="H991" s="2">
        <f t="shared" si="63"/>
        <v>-8.5059560538479507E-3</v>
      </c>
      <c r="I991" s="2">
        <f t="shared" si="64"/>
        <v>-5.8342993237142128E-3</v>
      </c>
    </row>
    <row r="992" spans="1:9" x14ac:dyDescent="0.3">
      <c r="A992" s="2">
        <v>-8.5823819704804773E-3</v>
      </c>
      <c r="B992" s="2">
        <v>-2.5151874935501067E-2</v>
      </c>
      <c r="C992" s="2">
        <v>0</v>
      </c>
      <c r="D992" s="2">
        <v>-4.2112636988515986E-2</v>
      </c>
      <c r="F992" s="2">
        <f t="shared" si="61"/>
        <v>-9.4496497785572526E-3</v>
      </c>
      <c r="G992" s="2">
        <f t="shared" si="62"/>
        <v>-2.7145539822666469E-2</v>
      </c>
      <c r="H992" s="2">
        <f t="shared" si="63"/>
        <v>-1.3117114495314294E-3</v>
      </c>
      <c r="I992" s="2">
        <f t="shared" si="64"/>
        <v>-4.52975381424707E-2</v>
      </c>
    </row>
    <row r="993" spans="1:9" x14ac:dyDescent="0.3">
      <c r="A993" s="2">
        <v>1.1528488968382719E-2</v>
      </c>
      <c r="B993" s="2">
        <v>-1.3413854882490448E-3</v>
      </c>
      <c r="C993" s="2">
        <v>1.4492753623188354E-2</v>
      </c>
      <c r="D993" s="2">
        <v>3.9287627081574836E-2</v>
      </c>
      <c r="F993" s="2">
        <f t="shared" si="61"/>
        <v>1.0661221160305944E-2</v>
      </c>
      <c r="G993" s="2">
        <f t="shared" si="62"/>
        <v>-3.3350503754144469E-3</v>
      </c>
      <c r="H993" s="2">
        <f t="shared" si="63"/>
        <v>1.3181042173656924E-2</v>
      </c>
      <c r="I993" s="2">
        <f t="shared" si="64"/>
        <v>3.6102725927620122E-2</v>
      </c>
    </row>
    <row r="994" spans="1:9" x14ac:dyDescent="0.3">
      <c r="A994" s="2">
        <v>-2.5531458319218367E-3</v>
      </c>
      <c r="B994" s="2">
        <v>6.7947351869695905E-3</v>
      </c>
      <c r="C994" s="2">
        <v>-1.4285714285714235E-2</v>
      </c>
      <c r="D994" s="2">
        <v>4.7351479645296405E-3</v>
      </c>
      <c r="F994" s="2">
        <f t="shared" si="61"/>
        <v>-3.4204136399986112E-3</v>
      </c>
      <c r="G994" s="2">
        <f t="shared" si="62"/>
        <v>4.8010702998041877E-3</v>
      </c>
      <c r="H994" s="2">
        <f t="shared" si="63"/>
        <v>-1.5597425735245665E-2</v>
      </c>
      <c r="I994" s="2">
        <f t="shared" si="64"/>
        <v>1.5502468105749244E-3</v>
      </c>
    </row>
    <row r="995" spans="1:9" x14ac:dyDescent="0.3">
      <c r="A995" s="2">
        <v>1.2347694504598888E-2</v>
      </c>
      <c r="B995" s="2">
        <v>4.2925488456075092E-2</v>
      </c>
      <c r="C995" s="2">
        <v>0</v>
      </c>
      <c r="D995" s="2">
        <v>-1.7080637524462376E-2</v>
      </c>
      <c r="F995" s="2">
        <f t="shared" si="61"/>
        <v>1.1480426696522113E-2</v>
      </c>
      <c r="G995" s="2">
        <f t="shared" si="62"/>
        <v>4.0931823568909689E-2</v>
      </c>
      <c r="H995" s="2">
        <f t="shared" si="63"/>
        <v>-1.3117114495314294E-3</v>
      </c>
      <c r="I995" s="2">
        <f t="shared" si="64"/>
        <v>-2.0265538678417093E-2</v>
      </c>
    </row>
    <row r="996" spans="1:9" x14ac:dyDescent="0.3">
      <c r="A996" s="2">
        <v>3.09480306889829E-3</v>
      </c>
      <c r="B996" s="2">
        <v>1.3318248306997698E-2</v>
      </c>
      <c r="C996" s="2">
        <v>-1.4492753623188482E-2</v>
      </c>
      <c r="D996" s="2">
        <v>4.5562253060302512E-3</v>
      </c>
      <c r="F996" s="2">
        <f t="shared" si="61"/>
        <v>2.2275352608215155E-3</v>
      </c>
      <c r="G996" s="2">
        <f t="shared" si="62"/>
        <v>1.1324583419832295E-2</v>
      </c>
      <c r="H996" s="2">
        <f t="shared" si="63"/>
        <v>-1.580446507271991E-2</v>
      </c>
      <c r="I996" s="2">
        <f t="shared" si="64"/>
        <v>1.371324152075535E-3</v>
      </c>
    </row>
    <row r="997" spans="1:9" x14ac:dyDescent="0.3">
      <c r="A997" s="2">
        <v>6.876307080974379E-3</v>
      </c>
      <c r="B997" s="2">
        <v>4.6781378366010824E-3</v>
      </c>
      <c r="C997" s="2">
        <v>-7.3529411764705621E-3</v>
      </c>
      <c r="D997" s="2">
        <v>-2.0831435993194413E-3</v>
      </c>
      <c r="F997" s="2">
        <f t="shared" si="61"/>
        <v>6.0090392728976046E-3</v>
      </c>
      <c r="G997" s="2">
        <f t="shared" si="62"/>
        <v>2.6844729494356801E-3</v>
      </c>
      <c r="H997" s="2">
        <f t="shared" si="63"/>
        <v>-8.6646526260019917E-3</v>
      </c>
      <c r="I997" s="2">
        <f t="shared" si="64"/>
        <v>-5.2680447532741578E-3</v>
      </c>
    </row>
    <row r="998" spans="1:9" x14ac:dyDescent="0.3">
      <c r="A998" s="2">
        <v>-6.5288816953934133E-3</v>
      </c>
      <c r="B998" s="2">
        <v>-8.3518462675536299E-3</v>
      </c>
      <c r="C998" s="2">
        <v>5.925925925925931E-2</v>
      </c>
      <c r="D998" s="2">
        <v>4.8886147309662606E-2</v>
      </c>
      <c r="F998" s="2">
        <f t="shared" si="61"/>
        <v>-7.3961495034701877E-3</v>
      </c>
      <c r="G998" s="2">
        <f t="shared" si="62"/>
        <v>-1.0345511154719033E-2</v>
      </c>
      <c r="H998" s="2">
        <f t="shared" si="63"/>
        <v>5.7947547809727884E-2</v>
      </c>
      <c r="I998" s="2">
        <f t="shared" si="64"/>
        <v>4.5701246155707892E-2</v>
      </c>
    </row>
    <row r="999" spans="1:9" x14ac:dyDescent="0.3">
      <c r="A999" s="2">
        <v>1.632806681810896E-3</v>
      </c>
      <c r="B999" s="2">
        <v>-1.7887039471250416E-3</v>
      </c>
      <c r="C999" s="2">
        <v>-2.0979020979021028E-2</v>
      </c>
      <c r="D999" s="2">
        <v>-1.0052163523740011E-2</v>
      </c>
      <c r="F999" s="2">
        <f t="shared" si="61"/>
        <v>7.6553887373412136E-4</v>
      </c>
      <c r="G999" s="2">
        <f t="shared" si="62"/>
        <v>-3.7823688342904439E-3</v>
      </c>
      <c r="H999" s="2">
        <f t="shared" si="63"/>
        <v>-2.2290732428552458E-2</v>
      </c>
      <c r="I999" s="2">
        <f t="shared" si="64"/>
        <v>-1.3237064677694726E-2</v>
      </c>
    </row>
    <row r="1000" spans="1:9" x14ac:dyDescent="0.3">
      <c r="A1000" s="2">
        <v>1.9723720740033052E-3</v>
      </c>
      <c r="B1000" s="2">
        <v>-3.6586454299895837E-3</v>
      </c>
      <c r="C1000" s="2">
        <v>7.1428571428571175E-3</v>
      </c>
      <c r="D1000" s="2">
        <v>-2.4762001676174667E-2</v>
      </c>
      <c r="F1000" s="2">
        <f t="shared" si="61"/>
        <v>1.1051042659265306E-3</v>
      </c>
      <c r="G1000" s="2">
        <f t="shared" si="62"/>
        <v>-5.6523103171549861E-3</v>
      </c>
      <c r="H1000" s="2">
        <f t="shared" si="63"/>
        <v>5.8311456933256879E-3</v>
      </c>
      <c r="I1000" s="2">
        <f t="shared" si="64"/>
        <v>-2.7946902830129385E-2</v>
      </c>
    </row>
    <row r="1001" spans="1:9" x14ac:dyDescent="0.3">
      <c r="A1001" s="2">
        <v>-1.4241264251929203E-2</v>
      </c>
      <c r="B1001" s="2">
        <v>-1.2065329519208679E-2</v>
      </c>
      <c r="C1001" s="2">
        <v>4.255319148936168E-2</v>
      </c>
      <c r="D1001" s="2">
        <v>-1.4039314707797328E-2</v>
      </c>
      <c r="F1001" s="2">
        <f t="shared" si="61"/>
        <v>-1.5108532060005979E-2</v>
      </c>
      <c r="G1001" s="2">
        <f t="shared" si="62"/>
        <v>-1.4058994406374082E-2</v>
      </c>
      <c r="H1001" s="2">
        <f t="shared" si="63"/>
        <v>4.1241480039830254E-2</v>
      </c>
      <c r="I1001" s="2">
        <f t="shared" si="64"/>
        <v>-1.7224215861752046E-2</v>
      </c>
    </row>
    <row r="1002" spans="1:9" x14ac:dyDescent="0.3">
      <c r="A1002" s="2">
        <v>-5.9092196865882822E-3</v>
      </c>
      <c r="B1002" s="2">
        <v>3.1858847357031568E-3</v>
      </c>
      <c r="C1002" s="2">
        <v>-4.0816326530612221E-2</v>
      </c>
      <c r="D1002" s="2">
        <v>5.4785989223272592E-3</v>
      </c>
      <c r="F1002" s="2">
        <f t="shared" si="61"/>
        <v>-6.7764874946650566E-3</v>
      </c>
      <c r="G1002" s="2">
        <f t="shared" si="62"/>
        <v>1.1922198485377544E-3</v>
      </c>
      <c r="H1002" s="2">
        <f t="shared" si="63"/>
        <v>-4.2128037980143647E-2</v>
      </c>
      <c r="I1002" s="2">
        <f t="shared" si="64"/>
        <v>2.293697768372543E-3</v>
      </c>
    </row>
    <row r="1003" spans="1:9" x14ac:dyDescent="0.3">
      <c r="A1003" s="2">
        <v>-2.1522224256084266E-3</v>
      </c>
      <c r="B1003" s="2">
        <v>-1.7013232514177693E-2</v>
      </c>
      <c r="C1003" s="2">
        <v>-7.0921985815602584E-3</v>
      </c>
      <c r="D1003" s="2">
        <v>-5.001307860303613E-3</v>
      </c>
      <c r="F1003" s="2">
        <f t="shared" si="61"/>
        <v>-3.0194902336852011E-3</v>
      </c>
      <c r="G1003" s="2">
        <f t="shared" si="62"/>
        <v>-1.9006897401343096E-2</v>
      </c>
      <c r="H1003" s="2">
        <f t="shared" si="63"/>
        <v>-8.4039100310916871E-3</v>
      </c>
      <c r="I1003" s="2">
        <f t="shared" si="64"/>
        <v>-8.1862090142583287E-3</v>
      </c>
    </row>
    <row r="1004" spans="1:9" x14ac:dyDescent="0.3">
      <c r="A1004" s="2">
        <v>3.2455472203343073E-3</v>
      </c>
      <c r="B1004" s="2">
        <v>-1.1153846153846153E-2</v>
      </c>
      <c r="C1004" s="2">
        <v>7.1428571428571175E-3</v>
      </c>
      <c r="D1004" s="2">
        <v>3.4947129512325807E-2</v>
      </c>
      <c r="F1004" s="2">
        <f t="shared" si="61"/>
        <v>2.3782794122575324E-3</v>
      </c>
      <c r="G1004" s="2">
        <f t="shared" si="62"/>
        <v>-1.3147511041011556E-2</v>
      </c>
      <c r="H1004" s="2">
        <f t="shared" si="63"/>
        <v>5.8311456933256879E-3</v>
      </c>
      <c r="I1004" s="2">
        <f t="shared" si="64"/>
        <v>3.1762228358371093E-2</v>
      </c>
    </row>
    <row r="1005" spans="1:9" x14ac:dyDescent="0.3">
      <c r="A1005" s="2">
        <v>5.3440630405746552E-3</v>
      </c>
      <c r="B1005" s="2">
        <v>1.0968476079346534E-2</v>
      </c>
      <c r="C1005" s="2">
        <v>-7.0921985815602584E-3</v>
      </c>
      <c r="D1005" s="2">
        <v>0.18918229100288625</v>
      </c>
      <c r="F1005" s="2">
        <f t="shared" si="61"/>
        <v>4.4767952324978807E-3</v>
      </c>
      <c r="G1005" s="2">
        <f t="shared" si="62"/>
        <v>8.9748111921811313E-3</v>
      </c>
      <c r="H1005" s="2">
        <f t="shared" si="63"/>
        <v>-8.4039100310916871E-3</v>
      </c>
      <c r="I1005" s="2">
        <f t="shared" si="64"/>
        <v>0.18599738984893152</v>
      </c>
    </row>
    <row r="1006" spans="1:9" x14ac:dyDescent="0.3">
      <c r="A1006" s="2">
        <v>-1.8326848412682808E-4</v>
      </c>
      <c r="B1006" s="2">
        <v>2.8470853095799772E-3</v>
      </c>
      <c r="C1006" s="2">
        <v>-7.1428571428571175E-3</v>
      </c>
      <c r="D1006" s="2">
        <v>0.13223846223953217</v>
      </c>
      <c r="F1006" s="2">
        <f t="shared" si="61"/>
        <v>-1.0505362922036028E-3</v>
      </c>
      <c r="G1006" s="2">
        <f t="shared" si="62"/>
        <v>8.5342042241457481E-4</v>
      </c>
      <c r="H1006" s="2">
        <f t="shared" si="63"/>
        <v>-8.454568592388547E-3</v>
      </c>
      <c r="I1006" s="2">
        <f t="shared" si="64"/>
        <v>0.12905356108557745</v>
      </c>
    </row>
    <row r="1007" spans="1:9" x14ac:dyDescent="0.3">
      <c r="A1007" s="2">
        <v>-5.8258750967394683E-3</v>
      </c>
      <c r="B1007" s="2">
        <v>-1.0588542539515092E-2</v>
      </c>
      <c r="C1007" s="2">
        <v>0</v>
      </c>
      <c r="D1007" s="2">
        <v>-6.0029596752346571E-2</v>
      </c>
      <c r="F1007" s="2">
        <f t="shared" si="61"/>
        <v>-6.6931429048162428E-3</v>
      </c>
      <c r="G1007" s="2">
        <f t="shared" si="62"/>
        <v>-1.2582207426680495E-2</v>
      </c>
      <c r="H1007" s="2">
        <f t="shared" si="63"/>
        <v>-1.3117114495314294E-3</v>
      </c>
      <c r="I1007" s="2">
        <f t="shared" si="64"/>
        <v>-6.3214497906301292E-2</v>
      </c>
    </row>
    <row r="1008" spans="1:9" x14ac:dyDescent="0.3">
      <c r="A1008" s="2">
        <v>-1.2291763552347402E-4</v>
      </c>
      <c r="B1008" s="2">
        <v>4.6762348196975619E-2</v>
      </c>
      <c r="C1008" s="2">
        <v>7.1942446043165211E-3</v>
      </c>
      <c r="D1008" s="2">
        <v>2.4983832914753618E-2</v>
      </c>
      <c r="F1008" s="2">
        <f t="shared" si="61"/>
        <v>-9.9018544360024875E-4</v>
      </c>
      <c r="G1008" s="2">
        <f t="shared" si="62"/>
        <v>4.4768683309810216E-2</v>
      </c>
      <c r="H1008" s="2">
        <f t="shared" si="63"/>
        <v>5.8825331547850915E-3</v>
      </c>
      <c r="I1008" s="2">
        <f t="shared" si="64"/>
        <v>2.17989317607989E-2</v>
      </c>
    </row>
    <row r="1009" spans="1:9" x14ac:dyDescent="0.3">
      <c r="A1009" s="2">
        <v>2.7275177178420582E-2</v>
      </c>
      <c r="B1009" s="2">
        <v>-1.2594991402756944E-3</v>
      </c>
      <c r="C1009" s="2">
        <v>7.1428571428571175E-3</v>
      </c>
      <c r="D1009" s="2">
        <v>2.7193342822609866E-3</v>
      </c>
      <c r="F1009" s="2">
        <f t="shared" si="61"/>
        <v>2.6407909370343808E-2</v>
      </c>
      <c r="G1009" s="2">
        <f t="shared" si="62"/>
        <v>-3.2531640274410965E-3</v>
      </c>
      <c r="H1009" s="2">
        <f t="shared" si="63"/>
        <v>5.8311456933256879E-3</v>
      </c>
      <c r="I1009" s="2">
        <f t="shared" si="64"/>
        <v>-4.6556687169372951E-4</v>
      </c>
    </row>
    <row r="1010" spans="1:9" x14ac:dyDescent="0.3">
      <c r="A1010" s="2">
        <v>5.6252766859389248E-3</v>
      </c>
      <c r="B1010" s="2">
        <v>-3.7830844082738634E-3</v>
      </c>
      <c r="C1010" s="2">
        <v>7.0921985815602584E-3</v>
      </c>
      <c r="D1010" s="2">
        <v>-4.048210697172888E-3</v>
      </c>
      <c r="F1010" s="2">
        <f t="shared" si="61"/>
        <v>4.7580088778621504E-3</v>
      </c>
      <c r="G1010" s="2">
        <f t="shared" si="62"/>
        <v>-5.7767492954392662E-3</v>
      </c>
      <c r="H1010" s="2">
        <f t="shared" si="63"/>
        <v>5.7804871320288288E-3</v>
      </c>
      <c r="I1010" s="2">
        <f t="shared" si="64"/>
        <v>-7.2331118511276046E-3</v>
      </c>
    </row>
    <row r="1011" spans="1:9" x14ac:dyDescent="0.3">
      <c r="A1011" s="2">
        <v>-2.5779663778979436E-4</v>
      </c>
      <c r="B1011" s="2">
        <v>-6.7014147431124346E-3</v>
      </c>
      <c r="C1011" s="2">
        <v>0</v>
      </c>
      <c r="D1011" s="2">
        <v>-1.4837936866411869E-2</v>
      </c>
      <c r="F1011" s="2">
        <f t="shared" si="61"/>
        <v>-1.125064445866569E-3</v>
      </c>
      <c r="G1011" s="2">
        <f t="shared" si="62"/>
        <v>-8.6950796302778365E-3</v>
      </c>
      <c r="H1011" s="2">
        <f t="shared" si="63"/>
        <v>-1.3117114495314294E-3</v>
      </c>
      <c r="I1011" s="2">
        <f t="shared" si="64"/>
        <v>-1.8022838020366586E-2</v>
      </c>
    </row>
    <row r="1012" spans="1:9" x14ac:dyDescent="0.3">
      <c r="A1012" s="2">
        <v>-1.9861577415306121E-2</v>
      </c>
      <c r="B1012" s="2">
        <v>4.4902566716641702E-2</v>
      </c>
      <c r="C1012" s="2">
        <v>1.4084507042253596E-2</v>
      </c>
      <c r="D1012" s="2">
        <v>-1.2417380637160282E-3</v>
      </c>
      <c r="F1012" s="2">
        <f t="shared" si="61"/>
        <v>-2.0728845223382895E-2</v>
      </c>
      <c r="G1012" s="2">
        <f t="shared" si="62"/>
        <v>4.2908901829476299E-2</v>
      </c>
      <c r="H1012" s="2">
        <f t="shared" si="63"/>
        <v>1.2772795592722166E-2</v>
      </c>
      <c r="I1012" s="2">
        <f t="shared" si="64"/>
        <v>-4.4266392176707439E-3</v>
      </c>
    </row>
    <row r="1013" spans="1:9" x14ac:dyDescent="0.3">
      <c r="A1013" s="2">
        <v>-2.6923590987519902E-3</v>
      </c>
      <c r="B1013" s="2">
        <v>2.5826644221364683E-3</v>
      </c>
      <c r="C1013" s="2">
        <v>-6.9444444444444198E-3</v>
      </c>
      <c r="D1013" s="2">
        <v>-4.8130476429610102E-4</v>
      </c>
      <c r="F1013" s="2">
        <f t="shared" si="61"/>
        <v>-3.5596269068287646E-3</v>
      </c>
      <c r="G1013" s="2">
        <f t="shared" si="62"/>
        <v>5.8899953497106592E-4</v>
      </c>
      <c r="H1013" s="2">
        <f t="shared" si="63"/>
        <v>-8.2561558939758493E-3</v>
      </c>
      <c r="I1013" s="2">
        <f t="shared" si="64"/>
        <v>-3.666205918250817E-3</v>
      </c>
    </row>
    <row r="1014" spans="1:9" x14ac:dyDescent="0.3">
      <c r="A1014" s="2">
        <v>-3.2680665911454737E-3</v>
      </c>
      <c r="B1014" s="2">
        <v>-9.3026690518787888E-4</v>
      </c>
      <c r="C1014" s="2">
        <v>0</v>
      </c>
      <c r="D1014" s="2">
        <v>-1.8899318203686229E-2</v>
      </c>
      <c r="F1014" s="2">
        <f t="shared" si="61"/>
        <v>-4.1353343992222482E-3</v>
      </c>
      <c r="G1014" s="2">
        <f t="shared" si="62"/>
        <v>-2.9239317923532814E-3</v>
      </c>
      <c r="H1014" s="2">
        <f t="shared" si="63"/>
        <v>-1.3117114495314294E-3</v>
      </c>
      <c r="I1014" s="2">
        <f t="shared" si="64"/>
        <v>-2.2084219357640947E-2</v>
      </c>
    </row>
    <row r="1015" spans="1:9" x14ac:dyDescent="0.3">
      <c r="A1015" s="2">
        <v>8.9809452613079013E-3</v>
      </c>
      <c r="B1015" s="2">
        <v>-7.5204128068899982E-3</v>
      </c>
      <c r="C1015" s="2">
        <v>0</v>
      </c>
      <c r="D1015" s="2">
        <v>-4.5397949434846808E-3</v>
      </c>
      <c r="F1015" s="2">
        <f t="shared" si="61"/>
        <v>8.1136774532311259E-3</v>
      </c>
      <c r="G1015" s="2">
        <f t="shared" si="62"/>
        <v>-9.5140776940554009E-3</v>
      </c>
      <c r="H1015" s="2">
        <f t="shared" si="63"/>
        <v>-1.3117114495314294E-3</v>
      </c>
      <c r="I1015" s="2">
        <f t="shared" si="64"/>
        <v>-7.7246960974393965E-3</v>
      </c>
    </row>
    <row r="1016" spans="1:9" x14ac:dyDescent="0.3">
      <c r="A1016" s="2">
        <v>8.4767889201183303E-4</v>
      </c>
      <c r="B1016" s="2">
        <v>1.371148203662491E-2</v>
      </c>
      <c r="C1016" s="2">
        <v>-1.3986013986014061E-2</v>
      </c>
      <c r="D1016" s="2">
        <v>-1.2333815520053834E-4</v>
      </c>
      <c r="F1016" s="2">
        <f t="shared" si="61"/>
        <v>-1.9588916064941638E-5</v>
      </c>
      <c r="G1016" s="2">
        <f t="shared" si="62"/>
        <v>1.1717817149459507E-2</v>
      </c>
      <c r="H1016" s="2">
        <f t="shared" si="63"/>
        <v>-1.529772543554549E-2</v>
      </c>
      <c r="I1016" s="2">
        <f t="shared" si="64"/>
        <v>-3.3082393091552545E-3</v>
      </c>
    </row>
    <row r="1017" spans="1:9" x14ac:dyDescent="0.3">
      <c r="A1017" s="2">
        <v>7.5827165950791645E-3</v>
      </c>
      <c r="B1017" s="2">
        <v>2.6838523021463088E-2</v>
      </c>
      <c r="C1017" s="2">
        <v>8.5106382978723485E-2</v>
      </c>
      <c r="D1017" s="2">
        <v>2.4244093028163889E-3</v>
      </c>
      <c r="F1017" s="2">
        <f t="shared" si="61"/>
        <v>6.7154487870023901E-3</v>
      </c>
      <c r="G1017" s="2">
        <f t="shared" si="62"/>
        <v>2.4844858134297685E-2</v>
      </c>
      <c r="H1017" s="2">
        <f t="shared" si="63"/>
        <v>8.3794671529192052E-2</v>
      </c>
      <c r="I1017" s="2">
        <f t="shared" si="64"/>
        <v>-7.6049185113832721E-4</v>
      </c>
    </row>
    <row r="1018" spans="1:9" x14ac:dyDescent="0.3">
      <c r="A1018" s="2">
        <v>6.0034374926813748E-4</v>
      </c>
      <c r="B1018" s="2">
        <v>-1.5945645879994801E-2</v>
      </c>
      <c r="C1018" s="2">
        <v>-3.9215686274509894E-2</v>
      </c>
      <c r="D1018" s="2">
        <v>-4.2631683905452232E-3</v>
      </c>
      <c r="F1018" s="2">
        <f t="shared" si="61"/>
        <v>-2.6692405880863719E-4</v>
      </c>
      <c r="G1018" s="2">
        <f t="shared" si="62"/>
        <v>-1.7939310767160203E-2</v>
      </c>
      <c r="H1018" s="2">
        <f t="shared" si="63"/>
        <v>-4.052739772404132E-2</v>
      </c>
      <c r="I1018" s="2">
        <f t="shared" si="64"/>
        <v>-7.4480695444999398E-3</v>
      </c>
    </row>
    <row r="1019" spans="1:9" x14ac:dyDescent="0.3">
      <c r="A1019" s="2">
        <v>-7.0808654900513792E-3</v>
      </c>
      <c r="B1019" s="2">
        <v>9.0883639438349272E-3</v>
      </c>
      <c r="C1019" s="2">
        <v>-6.8027210884353505E-3</v>
      </c>
      <c r="D1019" s="2">
        <v>9.0566662566394663E-3</v>
      </c>
      <c r="F1019" s="2">
        <f t="shared" si="61"/>
        <v>-7.9481332981281537E-3</v>
      </c>
      <c r="G1019" s="2">
        <f t="shared" si="62"/>
        <v>7.0946990566695244E-3</v>
      </c>
      <c r="H1019" s="2">
        <f t="shared" si="63"/>
        <v>-8.11443253796678E-3</v>
      </c>
      <c r="I1019" s="2">
        <f t="shared" si="64"/>
        <v>5.8717651026847506E-3</v>
      </c>
    </row>
    <row r="1020" spans="1:9" x14ac:dyDescent="0.3">
      <c r="A1020" s="2">
        <v>8.8628649492918587E-4</v>
      </c>
      <c r="B1020" s="2">
        <v>-7.4705520082479883E-3</v>
      </c>
      <c r="C1020" s="2">
        <v>2.7397260273972629E-2</v>
      </c>
      <c r="D1020" s="2">
        <v>1.3728393431686631E-2</v>
      </c>
      <c r="F1020" s="2">
        <f t="shared" si="61"/>
        <v>1.9018686852411196E-5</v>
      </c>
      <c r="G1020" s="2">
        <f t="shared" si="62"/>
        <v>-9.4642168954133903E-3</v>
      </c>
      <c r="H1020" s="2">
        <f t="shared" si="63"/>
        <v>2.6085548824441199E-2</v>
      </c>
      <c r="I1020" s="2">
        <f t="shared" si="64"/>
        <v>1.0543492277731915E-2</v>
      </c>
    </row>
    <row r="1021" spans="1:9" x14ac:dyDescent="0.3">
      <c r="A1021" s="2">
        <v>1.4773679936769455E-2</v>
      </c>
      <c r="B1021" s="2">
        <v>5.2054193338000104E-3</v>
      </c>
      <c r="C1021" s="2">
        <v>2.6666666666666689E-2</v>
      </c>
      <c r="D1021" s="2">
        <v>-8.95449235586325E-3</v>
      </c>
      <c r="F1021" s="2">
        <f t="shared" si="61"/>
        <v>1.390641212869268E-2</v>
      </c>
      <c r="G1021" s="2">
        <f t="shared" si="62"/>
        <v>3.211754446634608E-3</v>
      </c>
      <c r="H1021" s="2">
        <f t="shared" si="63"/>
        <v>2.535495521713526E-2</v>
      </c>
      <c r="I1021" s="2">
        <f t="shared" si="64"/>
        <v>-1.2139393509817966E-2</v>
      </c>
    </row>
    <row r="1022" spans="1:9" x14ac:dyDescent="0.3">
      <c r="A1022" s="2">
        <v>1.2297517139810516E-2</v>
      </c>
      <c r="B1022" s="2">
        <v>-2.7993282015397505E-4</v>
      </c>
      <c r="C1022" s="2">
        <v>2.5974025974025997E-2</v>
      </c>
      <c r="D1022" s="2">
        <v>-2.1929128734249474E-3</v>
      </c>
      <c r="F1022" s="2">
        <f t="shared" si="61"/>
        <v>1.1430249331733741E-2</v>
      </c>
      <c r="G1022" s="2">
        <f t="shared" si="62"/>
        <v>-2.2735977073193776E-3</v>
      </c>
      <c r="H1022" s="2">
        <f t="shared" si="63"/>
        <v>2.4662314524494567E-2</v>
      </c>
      <c r="I1022" s="2">
        <f t="shared" si="64"/>
        <v>-5.3778140273796635E-3</v>
      </c>
    </row>
    <row r="1023" spans="1:9" x14ac:dyDescent="0.3">
      <c r="A1023" s="2">
        <v>2.7429949668776165E-4</v>
      </c>
      <c r="B1023" s="2">
        <v>-1.1759714603271076E-2</v>
      </c>
      <c r="C1023" s="2">
        <v>-1.2658227848101333E-2</v>
      </c>
      <c r="D1023" s="2">
        <v>1.1598832991354868E-2</v>
      </c>
      <c r="F1023" s="2">
        <f t="shared" si="61"/>
        <v>-5.9296831138901302E-4</v>
      </c>
      <c r="G1023" s="2">
        <f t="shared" si="62"/>
        <v>-1.3753379490436479E-2</v>
      </c>
      <c r="H1023" s="2">
        <f t="shared" si="63"/>
        <v>-1.3969939297632763E-2</v>
      </c>
      <c r="I1023" s="2">
        <f t="shared" si="64"/>
        <v>8.4139318374001522E-3</v>
      </c>
    </row>
    <row r="1024" spans="1:9" x14ac:dyDescent="0.3">
      <c r="A1024" s="2">
        <v>9.7354271844161556E-3</v>
      </c>
      <c r="B1024" s="2">
        <v>5.8081539320077565E-3</v>
      </c>
      <c r="C1024" s="2">
        <v>0</v>
      </c>
      <c r="D1024" s="2">
        <v>9.6353845028470213E-3</v>
      </c>
      <c r="F1024" s="2">
        <f t="shared" si="61"/>
        <v>8.8681593763393803E-3</v>
      </c>
      <c r="G1024" s="2">
        <f t="shared" si="62"/>
        <v>3.8144890448423541E-3</v>
      </c>
      <c r="H1024" s="2">
        <f t="shared" si="63"/>
        <v>-1.3117114495314294E-3</v>
      </c>
      <c r="I1024" s="2">
        <f t="shared" si="64"/>
        <v>6.4504833488923056E-3</v>
      </c>
    </row>
    <row r="1025" spans="1:9" x14ac:dyDescent="0.3">
      <c r="A1025" s="2">
        <v>-9.9326077561349754E-3</v>
      </c>
      <c r="B1025" s="2">
        <v>1.5492619718309431E-3</v>
      </c>
      <c r="C1025" s="2">
        <v>-2.5641025641025664E-2</v>
      </c>
      <c r="D1025" s="2">
        <v>-4.3114546462951722E-2</v>
      </c>
      <c r="F1025" s="2">
        <f t="shared" si="61"/>
        <v>-1.0799875564211751E-2</v>
      </c>
      <c r="G1025" s="2">
        <f t="shared" si="62"/>
        <v>-4.4440291533445926E-4</v>
      </c>
      <c r="H1025" s="2">
        <f t="shared" si="63"/>
        <v>-2.6952737090557094E-2</v>
      </c>
      <c r="I1025" s="2">
        <f t="shared" si="64"/>
        <v>-4.6299447616906436E-2</v>
      </c>
    </row>
    <row r="1026" spans="1:9" x14ac:dyDescent="0.3">
      <c r="A1026" s="2">
        <v>2.0769982647460676E-3</v>
      </c>
      <c r="B1026" s="2">
        <v>6.0961942712820523E-2</v>
      </c>
      <c r="C1026" s="2">
        <v>-2.6315789473684119E-2</v>
      </c>
      <c r="D1026" s="2">
        <v>5.5801808945739901E-3</v>
      </c>
      <c r="F1026" s="2">
        <f t="shared" si="61"/>
        <v>1.2097304566692929E-3</v>
      </c>
      <c r="G1026" s="2">
        <f t="shared" si="62"/>
        <v>5.896827782565512E-2</v>
      </c>
      <c r="H1026" s="2">
        <f t="shared" si="63"/>
        <v>-2.7627500923215548E-2</v>
      </c>
      <c r="I1026" s="2">
        <f t="shared" si="64"/>
        <v>2.395279740619274E-3</v>
      </c>
    </row>
    <row r="1027" spans="1:9" x14ac:dyDescent="0.3">
      <c r="A1027" s="2">
        <v>2.8157363830359924E-3</v>
      </c>
      <c r="B1027" s="2">
        <v>4.9705082382582024E-3</v>
      </c>
      <c r="C1027" s="2">
        <v>4.7297297297297244E-2</v>
      </c>
      <c r="D1027" s="2">
        <v>-3.6649503303959898E-3</v>
      </c>
      <c r="F1027" s="2">
        <f t="shared" si="61"/>
        <v>1.9484685749592177E-3</v>
      </c>
      <c r="G1027" s="2">
        <f t="shared" si="62"/>
        <v>2.9768433510928001E-3</v>
      </c>
      <c r="H1027" s="2">
        <f t="shared" si="63"/>
        <v>4.5985585847765818E-2</v>
      </c>
      <c r="I1027" s="2">
        <f t="shared" si="64"/>
        <v>-6.8498514843507059E-3</v>
      </c>
    </row>
    <row r="1028" spans="1:9" x14ac:dyDescent="0.3">
      <c r="A1028" s="2">
        <v>-1.1231216789875653E-2</v>
      </c>
      <c r="B1028" s="2">
        <v>-2.0641023149970659E-2</v>
      </c>
      <c r="C1028" s="2">
        <v>-3.8709677419354813E-2</v>
      </c>
      <c r="D1028" s="2">
        <v>-3.615993886030218E-3</v>
      </c>
      <c r="F1028" s="2">
        <f t="shared" ref="F1028:F1091" si="65">A1028-A$1236</f>
        <v>-1.2098484597952429E-2</v>
      </c>
      <c r="G1028" s="2">
        <f t="shared" si="62"/>
        <v>-2.2634688037136062E-2</v>
      </c>
      <c r="H1028" s="2">
        <f t="shared" si="63"/>
        <v>-4.0021388868886239E-2</v>
      </c>
      <c r="I1028" s="2">
        <f t="shared" si="64"/>
        <v>-6.8008950399849341E-3</v>
      </c>
    </row>
    <row r="1029" spans="1:9" x14ac:dyDescent="0.3">
      <c r="A1029" s="2">
        <v>-8.1837432375893616E-3</v>
      </c>
      <c r="B1029" s="2">
        <v>-1.8315232940250174E-2</v>
      </c>
      <c r="C1029" s="2">
        <v>0</v>
      </c>
      <c r="D1029" s="2">
        <v>-6.8286640752111744E-2</v>
      </c>
      <c r="F1029" s="2">
        <f t="shared" si="65"/>
        <v>-9.051011045666137E-3</v>
      </c>
      <c r="G1029" s="2">
        <f t="shared" si="62"/>
        <v>-2.0308897827415576E-2</v>
      </c>
      <c r="H1029" s="2">
        <f t="shared" si="63"/>
        <v>-1.3117114495314294E-3</v>
      </c>
      <c r="I1029" s="2">
        <f t="shared" si="64"/>
        <v>-7.1471541906066458E-2</v>
      </c>
    </row>
    <row r="1030" spans="1:9" x14ac:dyDescent="0.3">
      <c r="A1030" s="2">
        <v>-7.6349387434027846E-3</v>
      </c>
      <c r="B1030" s="2">
        <v>-1.0426004355426288E-2</v>
      </c>
      <c r="C1030" s="2">
        <v>2.6845637583892641E-2</v>
      </c>
      <c r="D1030" s="2">
        <v>2.7781009949151649E-2</v>
      </c>
      <c r="F1030" s="2">
        <f t="shared" si="65"/>
        <v>-8.5022065514795599E-3</v>
      </c>
      <c r="G1030" s="2">
        <f t="shared" si="62"/>
        <v>-1.2419669242591691E-2</v>
      </c>
      <c r="H1030" s="2">
        <f t="shared" si="63"/>
        <v>2.5533926134361212E-2</v>
      </c>
      <c r="I1030" s="2">
        <f t="shared" si="64"/>
        <v>2.4596108795196931E-2</v>
      </c>
    </row>
    <row r="1031" spans="1:9" x14ac:dyDescent="0.3">
      <c r="A1031" s="2">
        <v>3.6068740211854885E-4</v>
      </c>
      <c r="B1031" s="2">
        <v>3.2578305651736039E-3</v>
      </c>
      <c r="C1031" s="2">
        <v>-1.9607843137254947E-2</v>
      </c>
      <c r="D1031" s="2">
        <v>-4.857266998854165E-3</v>
      </c>
      <c r="F1031" s="2">
        <f t="shared" si="65"/>
        <v>-5.0658040595822577E-4</v>
      </c>
      <c r="G1031" s="2">
        <f t="shared" si="62"/>
        <v>1.2641656780082015E-3</v>
      </c>
      <c r="H1031" s="2">
        <f t="shared" si="63"/>
        <v>-2.0919554586786376E-2</v>
      </c>
      <c r="I1031" s="2">
        <f t="shared" si="64"/>
        <v>-8.0421681528088807E-3</v>
      </c>
    </row>
    <row r="1032" spans="1:9" x14ac:dyDescent="0.3">
      <c r="A1032" s="2">
        <v>1.3238773821109006E-2</v>
      </c>
      <c r="B1032" s="2">
        <v>2.1417548352893833E-3</v>
      </c>
      <c r="C1032" s="2">
        <v>-6.6666666666666428E-3</v>
      </c>
      <c r="D1032" s="2">
        <v>5.1456658201125591E-2</v>
      </c>
      <c r="F1032" s="2">
        <f t="shared" si="65"/>
        <v>1.2371506013032231E-2</v>
      </c>
      <c r="G1032" s="2">
        <f t="shared" si="62"/>
        <v>1.4808994812398092E-4</v>
      </c>
      <c r="H1032" s="2">
        <f t="shared" si="63"/>
        <v>-7.9783781161980715E-3</v>
      </c>
      <c r="I1032" s="2">
        <f t="shared" si="64"/>
        <v>4.8271757047170877E-2</v>
      </c>
    </row>
    <row r="1033" spans="1:9" x14ac:dyDescent="0.3">
      <c r="A1033" s="2">
        <v>8.2031544800199342E-3</v>
      </c>
      <c r="B1033" s="2">
        <v>-1.4477600827300721E-3</v>
      </c>
      <c r="C1033" s="2">
        <v>0</v>
      </c>
      <c r="D1033" s="2">
        <v>-5.8076940525109665E-3</v>
      </c>
      <c r="F1033" s="2">
        <f t="shared" si="65"/>
        <v>7.3358866719431598E-3</v>
      </c>
      <c r="G1033" s="2">
        <f t="shared" si="62"/>
        <v>-3.4414249698954745E-3</v>
      </c>
      <c r="H1033" s="2">
        <f t="shared" si="63"/>
        <v>-1.3117114495314294E-3</v>
      </c>
      <c r="I1033" s="2">
        <f t="shared" si="64"/>
        <v>-8.9925952064656822E-3</v>
      </c>
    </row>
    <row r="1034" spans="1:9" x14ac:dyDescent="0.3">
      <c r="A1034" s="2">
        <v>2.5664180541016404E-2</v>
      </c>
      <c r="B1034" s="2">
        <v>-7.1113282444961214E-3</v>
      </c>
      <c r="C1034" s="2">
        <v>1.342281879194626E-2</v>
      </c>
      <c r="D1034" s="2">
        <v>-1.0677571171656347E-3</v>
      </c>
      <c r="F1034" s="2">
        <f t="shared" si="65"/>
        <v>2.479691273293963E-2</v>
      </c>
      <c r="G1034" s="2">
        <f t="shared" si="62"/>
        <v>-9.1049931316615242E-3</v>
      </c>
      <c r="H1034" s="2">
        <f t="shared" si="63"/>
        <v>1.211110734241483E-2</v>
      </c>
      <c r="I1034" s="2">
        <f t="shared" si="64"/>
        <v>-4.2526582711203513E-3</v>
      </c>
    </row>
    <row r="1035" spans="1:9" x14ac:dyDescent="0.3">
      <c r="A1035" s="2">
        <v>-1.0303198731405418E-2</v>
      </c>
      <c r="B1035" s="2">
        <v>-6.7449775133018568E-3</v>
      </c>
      <c r="C1035" s="2">
        <v>-1.3245033112582735E-2</v>
      </c>
      <c r="D1035" s="2">
        <v>9.2216661069981264E-4</v>
      </c>
      <c r="F1035" s="2">
        <f t="shared" si="65"/>
        <v>-1.1170466539482194E-2</v>
      </c>
      <c r="G1035" s="2">
        <f t="shared" si="62"/>
        <v>-8.7386424004672596E-3</v>
      </c>
      <c r="H1035" s="2">
        <f t="shared" si="63"/>
        <v>-1.4556744562114164E-2</v>
      </c>
      <c r="I1035" s="2">
        <f t="shared" si="64"/>
        <v>-2.2627345432549035E-3</v>
      </c>
    </row>
    <row r="1036" spans="1:9" x14ac:dyDescent="0.3">
      <c r="A1036" s="2">
        <v>-1.6417170869696346E-3</v>
      </c>
      <c r="B1036" s="2">
        <v>-4.6205375868853737E-3</v>
      </c>
      <c r="C1036" s="2">
        <v>-6.7114093959731299E-3</v>
      </c>
      <c r="D1036" s="2">
        <v>4.7954325196592129E-3</v>
      </c>
      <c r="F1036" s="2">
        <f t="shared" si="65"/>
        <v>-2.5089848950464091E-3</v>
      </c>
      <c r="G1036" s="2">
        <f t="shared" si="62"/>
        <v>-6.6142024740507756E-3</v>
      </c>
      <c r="H1036" s="2">
        <f t="shared" si="63"/>
        <v>-8.0231208455045586E-3</v>
      </c>
      <c r="I1036" s="2">
        <f t="shared" si="64"/>
        <v>1.6105313657044967E-3</v>
      </c>
    </row>
    <row r="1037" spans="1:9" x14ac:dyDescent="0.3">
      <c r="A1037" s="2">
        <v>2.0990524250676421E-2</v>
      </c>
      <c r="B1037" s="2">
        <v>1.223794022547387E-2</v>
      </c>
      <c r="C1037" s="2">
        <v>1.3513513513513466E-2</v>
      </c>
      <c r="D1037" s="2">
        <v>1.5630200896640011E-3</v>
      </c>
      <c r="F1037" s="2">
        <f t="shared" si="65"/>
        <v>2.0123256442599647E-2</v>
      </c>
      <c r="G1037" s="2">
        <f t="shared" si="62"/>
        <v>1.0244275338308467E-2</v>
      </c>
      <c r="H1037" s="2">
        <f t="shared" si="63"/>
        <v>1.2201802063982036E-2</v>
      </c>
      <c r="I1037" s="2">
        <f t="shared" si="64"/>
        <v>-1.621881064290715E-3</v>
      </c>
    </row>
    <row r="1038" spans="1:9" x14ac:dyDescent="0.3">
      <c r="A1038" s="2">
        <v>-1.9516226807072584E-3</v>
      </c>
      <c r="B1038" s="2">
        <v>-1.4035542435871301E-2</v>
      </c>
      <c r="C1038" s="2">
        <v>-6.6666666666666428E-3</v>
      </c>
      <c r="D1038" s="2">
        <v>-9.201754361862902E-3</v>
      </c>
      <c r="F1038" s="2">
        <f t="shared" si="65"/>
        <v>-2.8188904887840333E-3</v>
      </c>
      <c r="G1038" s="2">
        <f t="shared" si="62"/>
        <v>-1.6029207323036702E-2</v>
      </c>
      <c r="H1038" s="2">
        <f t="shared" si="63"/>
        <v>-7.9783781161980715E-3</v>
      </c>
      <c r="I1038" s="2">
        <f t="shared" si="64"/>
        <v>-1.2386655515817618E-2</v>
      </c>
    </row>
    <row r="1039" spans="1:9" x14ac:dyDescent="0.3">
      <c r="A1039" s="2">
        <v>3.8521365549605745E-2</v>
      </c>
      <c r="B1039" s="2">
        <v>-7.9633883016209019E-3</v>
      </c>
      <c r="C1039" s="2">
        <v>-6.7114093959731299E-3</v>
      </c>
      <c r="D1039" s="2">
        <v>1.2880274305653567E-2</v>
      </c>
      <c r="F1039" s="2">
        <f t="shared" si="65"/>
        <v>3.7654097741528968E-2</v>
      </c>
      <c r="G1039" s="2">
        <f t="shared" si="62"/>
        <v>-9.9570531887863047E-3</v>
      </c>
      <c r="H1039" s="2">
        <f t="shared" si="63"/>
        <v>-8.0231208455045586E-3</v>
      </c>
      <c r="I1039" s="2">
        <f t="shared" si="64"/>
        <v>9.6953731516988516E-3</v>
      </c>
    </row>
    <row r="1040" spans="1:9" x14ac:dyDescent="0.3">
      <c r="A1040" s="2">
        <v>1.0840712354879932E-2</v>
      </c>
      <c r="B1040" s="2">
        <v>5.3420526080972752E-2</v>
      </c>
      <c r="C1040" s="2">
        <v>-6.7567567567568525E-3</v>
      </c>
      <c r="D1040" s="2">
        <v>5.2483775541956688E-3</v>
      </c>
      <c r="F1040" s="2">
        <f t="shared" si="65"/>
        <v>9.9734445468031563E-3</v>
      </c>
      <c r="G1040" s="2">
        <f t="shared" si="62"/>
        <v>5.1426861193807349E-2</v>
      </c>
      <c r="H1040" s="2">
        <f t="shared" si="63"/>
        <v>-8.0684682062882821E-3</v>
      </c>
      <c r="I1040" s="2">
        <f t="shared" si="64"/>
        <v>2.0634764002409526E-3</v>
      </c>
    </row>
    <row r="1041" spans="1:9" x14ac:dyDescent="0.3">
      <c r="A1041" s="2">
        <v>1.1031688301429803E-3</v>
      </c>
      <c r="B1041" s="2">
        <v>-5.5971730161628623E-3</v>
      </c>
      <c r="C1041" s="2">
        <v>0</v>
      </c>
      <c r="D1041" s="2">
        <v>-1.4445499779462205E-2</v>
      </c>
      <c r="F1041" s="2">
        <f t="shared" si="65"/>
        <v>2.3590102206620558E-4</v>
      </c>
      <c r="G1041" s="2">
        <f t="shared" si="62"/>
        <v>-7.5908379033282642E-3</v>
      </c>
      <c r="H1041" s="2">
        <f t="shared" si="63"/>
        <v>-1.3117114495314294E-3</v>
      </c>
      <c r="I1041" s="2">
        <f t="shared" si="64"/>
        <v>-1.7630400933416921E-2</v>
      </c>
    </row>
    <row r="1042" spans="1:9" x14ac:dyDescent="0.3">
      <c r="A1042" s="2">
        <v>-8.942220014148735E-3</v>
      </c>
      <c r="B1042" s="2">
        <v>0.11236950677937628</v>
      </c>
      <c r="C1042" s="2">
        <v>-1.3605442176870701E-2</v>
      </c>
      <c r="D1042" s="2">
        <v>-1.0825350333298922E-2</v>
      </c>
      <c r="F1042" s="2">
        <f t="shared" si="65"/>
        <v>-9.8094878222255103E-3</v>
      </c>
      <c r="G1042" s="2">
        <f t="shared" si="62"/>
        <v>0.11037584189221088</v>
      </c>
      <c r="H1042" s="2">
        <f t="shared" si="63"/>
        <v>-1.4917153626402131E-2</v>
      </c>
      <c r="I1042" s="2">
        <f t="shared" si="64"/>
        <v>-1.4010251487253638E-2</v>
      </c>
    </row>
    <row r="1043" spans="1:9" x14ac:dyDescent="0.3">
      <c r="A1043" s="2">
        <v>-8.3851874396022948E-4</v>
      </c>
      <c r="B1043" s="2">
        <v>4.718643036947584E-2</v>
      </c>
      <c r="C1043" s="2">
        <v>1.3793103448275813E-2</v>
      </c>
      <c r="D1043" s="2">
        <v>5.9482435632336357E-3</v>
      </c>
      <c r="F1043" s="2">
        <f t="shared" si="65"/>
        <v>-1.7057865520370042E-3</v>
      </c>
      <c r="G1043" s="2">
        <f t="shared" ref="G1043:G1106" si="66">B1043-B$1236</f>
        <v>4.5192765482310437E-2</v>
      </c>
      <c r="H1043" s="2">
        <f t="shared" ref="H1043:H1106" si="67">C1043-C$1236</f>
        <v>1.2481391998744384E-2</v>
      </c>
      <c r="I1043" s="2">
        <f t="shared" ref="I1043:I1106" si="68">D1043-D$1236</f>
        <v>2.7633424092789196E-3</v>
      </c>
    </row>
    <row r="1044" spans="1:9" x14ac:dyDescent="0.3">
      <c r="A1044" s="2">
        <v>2.0432761880897325E-2</v>
      </c>
      <c r="B1044" s="2">
        <v>-2.7420374521847788E-2</v>
      </c>
      <c r="C1044" s="2">
        <v>3.4013605442176874E-2</v>
      </c>
      <c r="D1044" s="2">
        <v>1.3656811439599568E-2</v>
      </c>
      <c r="F1044" s="2">
        <f t="shared" si="65"/>
        <v>1.9565494072820551E-2</v>
      </c>
      <c r="G1044" s="2">
        <f t="shared" si="66"/>
        <v>-2.9414039409013191E-2</v>
      </c>
      <c r="H1044" s="2">
        <f t="shared" si="67"/>
        <v>3.2701893992645448E-2</v>
      </c>
      <c r="I1044" s="2">
        <f t="shared" si="68"/>
        <v>1.0471910285644852E-2</v>
      </c>
    </row>
    <row r="1045" spans="1:9" x14ac:dyDescent="0.3">
      <c r="A1045" s="2">
        <v>8.4921181618339142E-3</v>
      </c>
      <c r="B1045" s="2">
        <v>-2.7475173386450492E-2</v>
      </c>
      <c r="C1045" s="2">
        <v>6.5789473684211468E-3</v>
      </c>
      <c r="D1045" s="2">
        <v>3.4667550310888999E-3</v>
      </c>
      <c r="F1045" s="2">
        <f t="shared" si="65"/>
        <v>7.6248503537571398E-3</v>
      </c>
      <c r="G1045" s="2">
        <f t="shared" si="66"/>
        <v>-2.9468838273615895E-2</v>
      </c>
      <c r="H1045" s="2">
        <f t="shared" si="67"/>
        <v>5.2672359188897172E-3</v>
      </c>
      <c r="I1045" s="2">
        <f t="shared" si="68"/>
        <v>2.8185387713418374E-4</v>
      </c>
    </row>
    <row r="1046" spans="1:9" x14ac:dyDescent="0.3">
      <c r="A1046" s="2">
        <v>7.5874232883589481E-3</v>
      </c>
      <c r="B1046" s="2">
        <v>7.2690404067913786E-2</v>
      </c>
      <c r="C1046" s="2">
        <v>6.5359477124182774E-3</v>
      </c>
      <c r="D1046" s="2">
        <v>2.8342497735762201E-3</v>
      </c>
      <c r="F1046" s="2">
        <f t="shared" si="65"/>
        <v>6.7201554802821736E-3</v>
      </c>
      <c r="G1046" s="2">
        <f t="shared" si="66"/>
        <v>7.0696739180748383E-2</v>
      </c>
      <c r="H1046" s="2">
        <f t="shared" si="67"/>
        <v>5.2242362628868479E-3</v>
      </c>
      <c r="I1046" s="2">
        <f t="shared" si="68"/>
        <v>-3.5065138037849606E-4</v>
      </c>
    </row>
    <row r="1047" spans="1:9" x14ac:dyDescent="0.3">
      <c r="A1047" s="2">
        <v>-1.2109920129776621E-3</v>
      </c>
      <c r="B1047" s="2">
        <v>-1.6639889374159576E-2</v>
      </c>
      <c r="C1047" s="2">
        <v>-1.9480519480519525E-2</v>
      </c>
      <c r="D1047" s="2">
        <v>-1.6503352243424445E-3</v>
      </c>
      <c r="F1047" s="2">
        <f t="shared" si="65"/>
        <v>-2.0782598210544369E-3</v>
      </c>
      <c r="G1047" s="2">
        <f t="shared" si="66"/>
        <v>-1.8633554261324979E-2</v>
      </c>
      <c r="H1047" s="2">
        <f t="shared" si="67"/>
        <v>-2.0792230930050955E-2</v>
      </c>
      <c r="I1047" s="2">
        <f t="shared" si="68"/>
        <v>-4.8352363782971607E-3</v>
      </c>
    </row>
    <row r="1048" spans="1:9" x14ac:dyDescent="0.3">
      <c r="A1048" s="2">
        <v>-3.0956034951609236E-2</v>
      </c>
      <c r="B1048" s="2">
        <v>-1.3537210497265717E-2</v>
      </c>
      <c r="C1048" s="2">
        <v>3.9735099337748318E-2</v>
      </c>
      <c r="D1048" s="2">
        <v>-1.4257468746771589E-3</v>
      </c>
      <c r="F1048" s="2">
        <f t="shared" si="65"/>
        <v>-3.1823302759686013E-2</v>
      </c>
      <c r="G1048" s="2">
        <f t="shared" si="66"/>
        <v>-1.553087538443112E-2</v>
      </c>
      <c r="H1048" s="2">
        <f t="shared" si="67"/>
        <v>3.8423387888216892E-2</v>
      </c>
      <c r="I1048" s="2">
        <f t="shared" si="68"/>
        <v>-4.6106480286318748E-3</v>
      </c>
    </row>
    <row r="1049" spans="1:9" x14ac:dyDescent="0.3">
      <c r="A1049" s="2">
        <v>-2.0226467470905986E-2</v>
      </c>
      <c r="B1049" s="2">
        <v>-8.1272936206406313E-2</v>
      </c>
      <c r="C1049" s="2">
        <v>6.3694267515924472E-3</v>
      </c>
      <c r="D1049" s="2">
        <v>7.8628562739399717E-4</v>
      </c>
      <c r="F1049" s="2">
        <f t="shared" si="65"/>
        <v>-2.1093735278982759E-2</v>
      </c>
      <c r="G1049" s="2">
        <f t="shared" si="66"/>
        <v>-8.3266601093571715E-2</v>
      </c>
      <c r="H1049" s="2">
        <f t="shared" si="67"/>
        <v>5.0577153020610176E-3</v>
      </c>
      <c r="I1049" s="2">
        <f t="shared" si="68"/>
        <v>-2.3986155265607188E-3</v>
      </c>
    </row>
    <row r="1050" spans="1:9" x14ac:dyDescent="0.3">
      <c r="A1050" s="2">
        <v>-6.4318950821688921E-4</v>
      </c>
      <c r="B1050" s="2">
        <v>4.9575535912713522E-3</v>
      </c>
      <c r="C1050" s="2">
        <v>0</v>
      </c>
      <c r="D1050" s="2">
        <v>2.0035543785353445E-2</v>
      </c>
      <c r="F1050" s="2">
        <f t="shared" si="65"/>
        <v>-1.5104573162936638E-3</v>
      </c>
      <c r="G1050" s="2">
        <f t="shared" si="66"/>
        <v>2.9638887041059498E-3</v>
      </c>
      <c r="H1050" s="2">
        <f t="shared" si="67"/>
        <v>-1.3117114495314294E-3</v>
      </c>
      <c r="I1050" s="2">
        <f t="shared" si="68"/>
        <v>1.6850642631398727E-2</v>
      </c>
    </row>
    <row r="1051" spans="1:9" x14ac:dyDescent="0.3">
      <c r="A1051" s="2">
        <v>1.6252222282005249E-2</v>
      </c>
      <c r="B1051" s="2">
        <v>3.4595578941448144E-3</v>
      </c>
      <c r="C1051" s="2">
        <v>0.10759493670886071</v>
      </c>
      <c r="D1051" s="2">
        <v>1.6622131891013243E-3</v>
      </c>
      <c r="F1051" s="2">
        <f t="shared" si="65"/>
        <v>1.5384954473928474E-2</v>
      </c>
      <c r="G1051" s="2">
        <f t="shared" si="66"/>
        <v>1.4658930069794121E-3</v>
      </c>
      <c r="H1051" s="2">
        <f t="shared" si="67"/>
        <v>0.10628322525932928</v>
      </c>
      <c r="I1051" s="2">
        <f t="shared" si="68"/>
        <v>-1.5226879648533918E-3</v>
      </c>
    </row>
    <row r="1052" spans="1:9" x14ac:dyDescent="0.3">
      <c r="A1052" s="2">
        <v>-9.3024928069407962E-3</v>
      </c>
      <c r="B1052" s="2">
        <v>5.1905717620203962E-2</v>
      </c>
      <c r="C1052" s="2">
        <v>-2.8571428571428571E-2</v>
      </c>
      <c r="D1052" s="2">
        <v>-1.7140584033188258E-2</v>
      </c>
      <c r="F1052" s="2">
        <f t="shared" si="65"/>
        <v>-1.0169760615017572E-2</v>
      </c>
      <c r="G1052" s="2">
        <f t="shared" si="66"/>
        <v>4.9912052733038559E-2</v>
      </c>
      <c r="H1052" s="2">
        <f t="shared" si="67"/>
        <v>-2.988314002096E-2</v>
      </c>
      <c r="I1052" s="2">
        <f t="shared" si="68"/>
        <v>-2.0325485187142976E-2</v>
      </c>
    </row>
    <row r="1053" spans="1:9" x14ac:dyDescent="0.3">
      <c r="A1053" s="2">
        <v>1.004926567379855E-2</v>
      </c>
      <c r="B1053" s="2">
        <v>4.5520758128488829E-3</v>
      </c>
      <c r="C1053" s="2">
        <v>-1.7647058823529453E-2</v>
      </c>
      <c r="D1053" s="2">
        <v>1.4330444080210617E-2</v>
      </c>
      <c r="F1053" s="2">
        <f t="shared" si="65"/>
        <v>9.1819978657217746E-3</v>
      </c>
      <c r="G1053" s="2">
        <f t="shared" si="66"/>
        <v>2.5584109256834805E-3</v>
      </c>
      <c r="H1053" s="2">
        <f t="shared" si="67"/>
        <v>-1.8958770273060883E-2</v>
      </c>
      <c r="I1053" s="2">
        <f t="shared" si="68"/>
        <v>1.1145542926255901E-2</v>
      </c>
    </row>
    <row r="1054" spans="1:9" x14ac:dyDescent="0.3">
      <c r="A1054" s="2">
        <v>8.4656086130620398E-3</v>
      </c>
      <c r="B1054" s="2">
        <v>-1.0089995916959605E-2</v>
      </c>
      <c r="C1054" s="2">
        <v>-5.9880239520956812E-3</v>
      </c>
      <c r="D1054" s="2">
        <v>1.1773303254665418E-2</v>
      </c>
      <c r="F1054" s="2">
        <f t="shared" si="65"/>
        <v>7.5983408049852654E-3</v>
      </c>
      <c r="G1054" s="2">
        <f t="shared" si="66"/>
        <v>-1.2083660804125007E-2</v>
      </c>
      <c r="H1054" s="2">
        <f t="shared" si="67"/>
        <v>-7.2997354016271108E-3</v>
      </c>
      <c r="I1054" s="2">
        <f t="shared" si="68"/>
        <v>8.5884021007107021E-3</v>
      </c>
    </row>
    <row r="1055" spans="1:9" x14ac:dyDescent="0.3">
      <c r="A1055" s="2">
        <v>-1.4141410759932258E-2</v>
      </c>
      <c r="B1055" s="2">
        <v>-1.3244672657548796E-2</v>
      </c>
      <c r="C1055" s="2">
        <v>-6.024096385542254E-3</v>
      </c>
      <c r="D1055" s="2">
        <v>-4.4538372595450577E-3</v>
      </c>
      <c r="F1055" s="2">
        <f t="shared" si="65"/>
        <v>-1.5008678568009033E-2</v>
      </c>
      <c r="G1055" s="2">
        <f t="shared" si="66"/>
        <v>-1.5238337544714198E-2</v>
      </c>
      <c r="H1055" s="2">
        <f t="shared" si="67"/>
        <v>-7.3358078350736836E-3</v>
      </c>
      <c r="I1055" s="2">
        <f t="shared" si="68"/>
        <v>-7.6387384134997734E-3</v>
      </c>
    </row>
    <row r="1056" spans="1:9" x14ac:dyDescent="0.3">
      <c r="A1056" s="2">
        <v>-1.0683544008089709E-2</v>
      </c>
      <c r="B1056" s="2">
        <v>4.7628330726888594E-3</v>
      </c>
      <c r="C1056" s="2">
        <v>-4.2424242424242378E-2</v>
      </c>
      <c r="D1056" s="2">
        <v>-3.0430247478068274E-3</v>
      </c>
      <c r="F1056" s="2">
        <f t="shared" si="65"/>
        <v>-1.1550811816166484E-2</v>
      </c>
      <c r="G1056" s="2">
        <f t="shared" si="66"/>
        <v>2.7691681855234571E-3</v>
      </c>
      <c r="H1056" s="2">
        <f t="shared" si="67"/>
        <v>-4.3735953873773804E-2</v>
      </c>
      <c r="I1056" s="2">
        <f t="shared" si="68"/>
        <v>-6.2279259017615435E-3</v>
      </c>
    </row>
    <row r="1057" spans="1:9" x14ac:dyDescent="0.3">
      <c r="A1057" s="2">
        <v>-4.2029943479796007E-3</v>
      </c>
      <c r="B1057" s="2">
        <v>-9.418891759386025E-3</v>
      </c>
      <c r="C1057" s="2">
        <v>-6.3291139240507222E-3</v>
      </c>
      <c r="D1057" s="2">
        <v>2.3872591146426383E-2</v>
      </c>
      <c r="F1057" s="2">
        <f t="shared" si="65"/>
        <v>-5.0702621560563751E-3</v>
      </c>
      <c r="G1057" s="2">
        <f t="shared" si="66"/>
        <v>-1.1412556646551428E-2</v>
      </c>
      <c r="H1057" s="2">
        <f t="shared" si="67"/>
        <v>-7.6408253735821517E-3</v>
      </c>
      <c r="I1057" s="2">
        <f t="shared" si="68"/>
        <v>2.0687689992471666E-2</v>
      </c>
    </row>
    <row r="1058" spans="1:9" x14ac:dyDescent="0.3">
      <c r="A1058" s="2">
        <v>1.3590994403713008E-2</v>
      </c>
      <c r="B1058" s="2">
        <v>6.6497247900027881E-3</v>
      </c>
      <c r="C1058" s="2">
        <v>5.0955414012738898E-2</v>
      </c>
      <c r="D1058" s="2">
        <v>3.6326110100308681E-3</v>
      </c>
      <c r="F1058" s="2">
        <f t="shared" si="65"/>
        <v>1.2723726595636232E-2</v>
      </c>
      <c r="G1058" s="2">
        <f t="shared" si="66"/>
        <v>4.6560599028373853E-3</v>
      </c>
      <c r="H1058" s="2">
        <f t="shared" si="67"/>
        <v>4.9643702563207472E-2</v>
      </c>
      <c r="I1058" s="2">
        <f t="shared" si="68"/>
        <v>4.4770985607615194E-4</v>
      </c>
    </row>
    <row r="1059" spans="1:9" x14ac:dyDescent="0.3">
      <c r="A1059" s="2">
        <v>5.69826931136325E-3</v>
      </c>
      <c r="B1059" s="2">
        <v>2.7842927931559097E-2</v>
      </c>
      <c r="C1059" s="2">
        <v>1.2121212121212078E-2</v>
      </c>
      <c r="D1059" s="2">
        <v>3.4227519207983364E-3</v>
      </c>
      <c r="F1059" s="2">
        <f t="shared" si="65"/>
        <v>4.8310015032864756E-3</v>
      </c>
      <c r="G1059" s="2">
        <f t="shared" si="66"/>
        <v>2.5849263044393694E-2</v>
      </c>
      <c r="H1059" s="2">
        <f t="shared" si="67"/>
        <v>1.0809500671680648E-2</v>
      </c>
      <c r="I1059" s="2">
        <f t="shared" si="68"/>
        <v>2.3785076684362024E-4</v>
      </c>
    </row>
    <row r="1060" spans="1:9" x14ac:dyDescent="0.3">
      <c r="A1060" s="2">
        <v>-6.0226371309001353E-3</v>
      </c>
      <c r="B1060" s="2">
        <v>1.3814210864591283E-3</v>
      </c>
      <c r="C1060" s="2">
        <v>-5.9880239520956812E-3</v>
      </c>
      <c r="D1060" s="2">
        <v>-2.9778455596941797E-2</v>
      </c>
      <c r="F1060" s="2">
        <f t="shared" si="65"/>
        <v>-6.8899049389769098E-3</v>
      </c>
      <c r="G1060" s="2">
        <f t="shared" si="66"/>
        <v>-6.1224380070627402E-4</v>
      </c>
      <c r="H1060" s="2">
        <f t="shared" si="67"/>
        <v>-7.2997354016271108E-3</v>
      </c>
      <c r="I1060" s="2">
        <f t="shared" si="68"/>
        <v>-3.2963356750896511E-2</v>
      </c>
    </row>
    <row r="1061" spans="1:9" x14ac:dyDescent="0.3">
      <c r="A1061" s="2">
        <v>6.5972539545153721E-3</v>
      </c>
      <c r="B1061" s="2">
        <v>-1.475526434036268E-2</v>
      </c>
      <c r="C1061" s="2">
        <v>-1.2048192771084508E-2</v>
      </c>
      <c r="D1061" s="2">
        <v>1.3153926312039585E-2</v>
      </c>
      <c r="F1061" s="2">
        <f t="shared" si="65"/>
        <v>5.7299861464385976E-3</v>
      </c>
      <c r="G1061" s="2">
        <f t="shared" si="66"/>
        <v>-1.6748929227528082E-2</v>
      </c>
      <c r="H1061" s="2">
        <f t="shared" si="67"/>
        <v>-1.3359904220615938E-2</v>
      </c>
      <c r="I1061" s="2">
        <f t="shared" si="68"/>
        <v>9.9690251580848693E-3</v>
      </c>
    </row>
    <row r="1062" spans="1:9" x14ac:dyDescent="0.3">
      <c r="A1062" s="2">
        <v>4.4551125663813539E-3</v>
      </c>
      <c r="B1062" s="2">
        <v>-1.948101818309012E-3</v>
      </c>
      <c r="C1062" s="2">
        <v>-1.8292682926829097E-2</v>
      </c>
      <c r="D1062" s="2">
        <v>1.8068606050527236E-2</v>
      </c>
      <c r="F1062" s="2">
        <f t="shared" si="65"/>
        <v>3.5878447583045795E-3</v>
      </c>
      <c r="G1062" s="2">
        <f t="shared" si="66"/>
        <v>-3.9417667054744143E-3</v>
      </c>
      <c r="H1062" s="2">
        <f t="shared" si="67"/>
        <v>-1.9604394376360527E-2</v>
      </c>
      <c r="I1062" s="2">
        <f t="shared" si="68"/>
        <v>1.488370489657252E-2</v>
      </c>
    </row>
    <row r="1063" spans="1:9" x14ac:dyDescent="0.3">
      <c r="A1063" s="2">
        <v>4.2184044859698505E-3</v>
      </c>
      <c r="B1063" s="2">
        <v>-5.9778259464024876E-3</v>
      </c>
      <c r="C1063" s="2">
        <v>6.2111801242234694E-3</v>
      </c>
      <c r="D1063" s="2">
        <v>-5.0540285595106213E-3</v>
      </c>
      <c r="F1063" s="2">
        <f t="shared" si="65"/>
        <v>3.3511366778930761E-3</v>
      </c>
      <c r="G1063" s="2">
        <f t="shared" si="66"/>
        <v>-7.9714908335678895E-3</v>
      </c>
      <c r="H1063" s="2">
        <f t="shared" si="67"/>
        <v>4.8994686746920398E-3</v>
      </c>
      <c r="I1063" s="2">
        <f t="shared" si="68"/>
        <v>-8.2389297134653379E-3</v>
      </c>
    </row>
    <row r="1064" spans="1:9" x14ac:dyDescent="0.3">
      <c r="A1064" s="2">
        <v>1.1817166491625942E-2</v>
      </c>
      <c r="B1064" s="2">
        <v>-1.8409425897046037E-3</v>
      </c>
      <c r="C1064" s="2">
        <v>-6.1728395061727082E-3</v>
      </c>
      <c r="D1064" s="2">
        <v>-3.2880488285095488E-2</v>
      </c>
      <c r="F1064" s="2">
        <f t="shared" si="65"/>
        <v>1.0949898683549166E-2</v>
      </c>
      <c r="G1064" s="2">
        <f t="shared" si="66"/>
        <v>-3.834607476870006E-3</v>
      </c>
      <c r="H1064" s="2">
        <f t="shared" si="67"/>
        <v>-7.4845509557041378E-3</v>
      </c>
      <c r="I1064" s="2">
        <f t="shared" si="68"/>
        <v>-3.6065389439050202E-2</v>
      </c>
    </row>
    <row r="1065" spans="1:9" x14ac:dyDescent="0.3">
      <c r="A1065" s="2">
        <v>-8.1479166051205243E-4</v>
      </c>
      <c r="B1065" s="2">
        <v>3.6517905370976121E-2</v>
      </c>
      <c r="C1065" s="2">
        <v>-3.105590062111812E-2</v>
      </c>
      <c r="D1065" s="2">
        <v>-4.4380708469055827E-3</v>
      </c>
      <c r="F1065" s="2">
        <f t="shared" si="65"/>
        <v>-1.6820594685888271E-3</v>
      </c>
      <c r="G1065" s="2">
        <f t="shared" si="66"/>
        <v>3.4524240483810718E-2</v>
      </c>
      <c r="H1065" s="2">
        <f t="shared" si="67"/>
        <v>-3.2367612070649546E-2</v>
      </c>
      <c r="I1065" s="2">
        <f t="shared" si="68"/>
        <v>-7.6229720008602984E-3</v>
      </c>
    </row>
    <row r="1066" spans="1:9" x14ac:dyDescent="0.3">
      <c r="A1066" s="2">
        <v>-1.4426365659189736E-2</v>
      </c>
      <c r="B1066" s="2">
        <v>1.2040360616844638E-2</v>
      </c>
      <c r="C1066" s="2">
        <v>-6.4102564102563875E-3</v>
      </c>
      <c r="D1066" s="2">
        <v>1.4150689793150616E-2</v>
      </c>
      <c r="F1066" s="2">
        <f t="shared" si="65"/>
        <v>-1.5293633467266511E-2</v>
      </c>
      <c r="G1066" s="2">
        <f t="shared" si="66"/>
        <v>1.0046695729679235E-2</v>
      </c>
      <c r="H1066" s="2">
        <f t="shared" si="67"/>
        <v>-7.7219678597878171E-3</v>
      </c>
      <c r="I1066" s="2">
        <f t="shared" si="68"/>
        <v>1.09657886391959E-2</v>
      </c>
    </row>
    <row r="1067" spans="1:9" x14ac:dyDescent="0.3">
      <c r="A1067" s="2">
        <v>7.4074325462426824E-3</v>
      </c>
      <c r="B1067" s="2">
        <v>-1.0842172818130285E-2</v>
      </c>
      <c r="C1067" s="2">
        <v>-1.9354838709677465E-2</v>
      </c>
      <c r="D1067" s="2">
        <v>3.9399908428679103E-2</v>
      </c>
      <c r="F1067" s="2">
        <f t="shared" si="65"/>
        <v>6.540164738165908E-3</v>
      </c>
      <c r="G1067" s="2">
        <f t="shared" si="66"/>
        <v>-1.2835837705295687E-2</v>
      </c>
      <c r="H1067" s="2">
        <f t="shared" si="67"/>
        <v>-2.0666550159208895E-2</v>
      </c>
      <c r="I1067" s="2">
        <f t="shared" si="68"/>
        <v>3.621500727472439E-2</v>
      </c>
    </row>
    <row r="1068" spans="1:9" x14ac:dyDescent="0.3">
      <c r="A1068" s="2">
        <v>-1.0911393541620873E-2</v>
      </c>
      <c r="B1068" s="2">
        <v>-6.7543688089763756E-3</v>
      </c>
      <c r="C1068" s="2">
        <v>-6.5789473684210297E-3</v>
      </c>
      <c r="D1068" s="2">
        <v>2.4191084182015262E-2</v>
      </c>
      <c r="F1068" s="2">
        <f t="shared" si="65"/>
        <v>-1.1778661349697649E-2</v>
      </c>
      <c r="G1068" s="2">
        <f t="shared" si="66"/>
        <v>-8.7480336961417784E-3</v>
      </c>
      <c r="H1068" s="2">
        <f t="shared" si="67"/>
        <v>-7.8906588179524593E-3</v>
      </c>
      <c r="I1068" s="2">
        <f t="shared" si="68"/>
        <v>2.1006183028060545E-2</v>
      </c>
    </row>
    <row r="1069" spans="1:9" x14ac:dyDescent="0.3">
      <c r="A1069" s="2">
        <v>-2.3813412698408292E-4</v>
      </c>
      <c r="B1069" s="2">
        <v>1.0081140394925234E-2</v>
      </c>
      <c r="C1069" s="2">
        <v>1.9867549668874218E-2</v>
      </c>
      <c r="D1069" s="2">
        <v>2.2085443318496049E-2</v>
      </c>
      <c r="F1069" s="2">
        <f t="shared" si="65"/>
        <v>-1.1054019350608575E-3</v>
      </c>
      <c r="G1069" s="2">
        <f t="shared" si="66"/>
        <v>8.0874755077598309E-3</v>
      </c>
      <c r="H1069" s="2">
        <f t="shared" si="67"/>
        <v>1.8555838219342789E-2</v>
      </c>
      <c r="I1069" s="2">
        <f t="shared" si="68"/>
        <v>1.8900542164541331E-2</v>
      </c>
    </row>
    <row r="1070" spans="1:9" x14ac:dyDescent="0.3">
      <c r="A1070" s="2">
        <v>1.1113952166851931E-3</v>
      </c>
      <c r="B1070" s="2">
        <v>2.6575325532619365E-3</v>
      </c>
      <c r="C1070" s="2">
        <v>1.2987012987012941E-2</v>
      </c>
      <c r="D1070" s="2">
        <v>-6.2174532330182136E-2</v>
      </c>
      <c r="F1070" s="2">
        <f t="shared" si="65"/>
        <v>2.4412740860841838E-4</v>
      </c>
      <c r="G1070" s="2">
        <f t="shared" si="66"/>
        <v>6.6386766609653411E-4</v>
      </c>
      <c r="H1070" s="2">
        <f t="shared" si="67"/>
        <v>1.1675301537481511E-2</v>
      </c>
      <c r="I1070" s="2">
        <f t="shared" si="68"/>
        <v>-6.535943348413685E-2</v>
      </c>
    </row>
    <row r="1071" spans="1:9" x14ac:dyDescent="0.3">
      <c r="A1071" s="2">
        <v>-1.6810682270923614E-2</v>
      </c>
      <c r="B1071" s="2">
        <v>-9.1294613981539943E-3</v>
      </c>
      <c r="C1071" s="2">
        <v>1.9230769230769277E-2</v>
      </c>
      <c r="D1071" s="2">
        <v>3.6556929300363777E-3</v>
      </c>
      <c r="F1071" s="2">
        <f t="shared" si="65"/>
        <v>-1.7677950079000387E-2</v>
      </c>
      <c r="G1071" s="2">
        <f t="shared" si="66"/>
        <v>-1.1123126285319397E-2</v>
      </c>
      <c r="H1071" s="2">
        <f t="shared" si="67"/>
        <v>1.7919057781237847E-2</v>
      </c>
      <c r="I1071" s="2">
        <f t="shared" si="68"/>
        <v>4.7079177608166153E-4</v>
      </c>
    </row>
    <row r="1072" spans="1:9" x14ac:dyDescent="0.3">
      <c r="A1072" s="2">
        <v>-4.6172879965130026E-3</v>
      </c>
      <c r="B1072" s="2">
        <v>6.7763797626663787E-3</v>
      </c>
      <c r="C1072" s="2">
        <v>9.4339622641509316E-2</v>
      </c>
      <c r="D1072" s="2">
        <v>-1.7247169047622083E-2</v>
      </c>
      <c r="F1072" s="2">
        <f t="shared" si="65"/>
        <v>-5.4845558045897771E-3</v>
      </c>
      <c r="G1072" s="2">
        <f t="shared" si="66"/>
        <v>4.7827148755009759E-3</v>
      </c>
      <c r="H1072" s="2">
        <f t="shared" si="67"/>
        <v>9.3027911191977883E-2</v>
      </c>
      <c r="I1072" s="2">
        <f t="shared" si="68"/>
        <v>-2.04320702015768E-2</v>
      </c>
    </row>
    <row r="1073" spans="1:9" x14ac:dyDescent="0.3">
      <c r="A1073" s="2">
        <v>-9.9662110411048704E-3</v>
      </c>
      <c r="B1073" s="2">
        <v>-8.9153784188097853E-3</v>
      </c>
      <c r="C1073" s="2">
        <v>3.4482758620689738E-2</v>
      </c>
      <c r="D1073" s="2">
        <v>-9.3358906140438517E-3</v>
      </c>
      <c r="F1073" s="2">
        <f t="shared" si="65"/>
        <v>-1.0833478849181646E-2</v>
      </c>
      <c r="G1073" s="2">
        <f t="shared" si="66"/>
        <v>-1.0909043305975188E-2</v>
      </c>
      <c r="H1073" s="2">
        <f t="shared" si="67"/>
        <v>3.3171047171158312E-2</v>
      </c>
      <c r="I1073" s="2">
        <f t="shared" si="68"/>
        <v>-1.2520791767998567E-2</v>
      </c>
    </row>
    <row r="1074" spans="1:9" x14ac:dyDescent="0.3">
      <c r="A1074" s="2">
        <v>-9.5754074680307368E-3</v>
      </c>
      <c r="B1074" s="2">
        <v>-1.2629543847914329E-2</v>
      </c>
      <c r="C1074" s="2">
        <v>-1.1111111111111072E-2</v>
      </c>
      <c r="D1074" s="2">
        <v>1.3751542265293765E-2</v>
      </c>
      <c r="F1074" s="2">
        <f t="shared" si="65"/>
        <v>-1.0442675276107512E-2</v>
      </c>
      <c r="G1074" s="2">
        <f t="shared" si="66"/>
        <v>-1.4623208735079732E-2</v>
      </c>
      <c r="H1074" s="2">
        <f t="shared" si="67"/>
        <v>-1.2422822560642501E-2</v>
      </c>
      <c r="I1074" s="2">
        <f t="shared" si="68"/>
        <v>1.0566641111339049E-2</v>
      </c>
    </row>
    <row r="1075" spans="1:9" x14ac:dyDescent="0.3">
      <c r="A1075" s="2">
        <v>-9.5029599308816377E-4</v>
      </c>
      <c r="B1075" s="2">
        <v>8.0245733120611496E-3</v>
      </c>
      <c r="C1075" s="2">
        <v>1.6853932584269701E-2</v>
      </c>
      <c r="D1075" s="2">
        <v>2.653213561015499E-3</v>
      </c>
      <c r="F1075" s="2">
        <f t="shared" si="65"/>
        <v>-1.8175638011649385E-3</v>
      </c>
      <c r="G1075" s="2">
        <f t="shared" si="66"/>
        <v>6.0309084248957468E-3</v>
      </c>
      <c r="H1075" s="2">
        <f t="shared" si="67"/>
        <v>1.5542221134738271E-2</v>
      </c>
      <c r="I1075" s="2">
        <f t="shared" si="68"/>
        <v>-5.3168759293921713E-4</v>
      </c>
    </row>
    <row r="1076" spans="1:9" x14ac:dyDescent="0.3">
      <c r="A1076" s="2">
        <v>-4.5698181493678191E-3</v>
      </c>
      <c r="B1076" s="2">
        <v>4.2796433862589828E-2</v>
      </c>
      <c r="C1076" s="2">
        <v>0</v>
      </c>
      <c r="D1076" s="2">
        <v>-3.7344353324679981E-2</v>
      </c>
      <c r="F1076" s="2">
        <f t="shared" si="65"/>
        <v>-5.4370859574445936E-3</v>
      </c>
      <c r="G1076" s="2">
        <f t="shared" si="66"/>
        <v>4.0802768975424425E-2</v>
      </c>
      <c r="H1076" s="2">
        <f t="shared" si="67"/>
        <v>-1.3117114495314294E-3</v>
      </c>
      <c r="I1076" s="2">
        <f t="shared" si="68"/>
        <v>-4.0529254478634695E-2</v>
      </c>
    </row>
    <row r="1077" spans="1:9" x14ac:dyDescent="0.3">
      <c r="A1077" s="2">
        <v>2.3472796011633199E-3</v>
      </c>
      <c r="B1077" s="2">
        <v>-1.8597121394020037E-2</v>
      </c>
      <c r="C1077" s="2">
        <v>0.10497237569060765</v>
      </c>
      <c r="D1077" s="2">
        <v>1.2731238607006281E-2</v>
      </c>
      <c r="F1077" s="2">
        <f t="shared" si="65"/>
        <v>1.4800117930865453E-3</v>
      </c>
      <c r="G1077" s="2">
        <f t="shared" si="66"/>
        <v>-2.0590786281185439E-2</v>
      </c>
      <c r="H1077" s="2">
        <f t="shared" si="67"/>
        <v>0.10366066424107621</v>
      </c>
      <c r="I1077" s="2">
        <f t="shared" si="68"/>
        <v>9.5463374530515652E-3</v>
      </c>
    </row>
    <row r="1078" spans="1:9" x14ac:dyDescent="0.3">
      <c r="A1078" s="2">
        <v>-8.0821962539347962E-4</v>
      </c>
      <c r="B1078" s="2">
        <v>5.6088373673972361E-2</v>
      </c>
      <c r="C1078" s="2">
        <v>0</v>
      </c>
      <c r="D1078" s="2">
        <v>8.3876037587018067E-3</v>
      </c>
      <c r="F1078" s="2">
        <f t="shared" si="65"/>
        <v>-1.6754874334702543E-3</v>
      </c>
      <c r="G1078" s="2">
        <f t="shared" si="66"/>
        <v>5.4094708786806958E-2</v>
      </c>
      <c r="H1078" s="2">
        <f t="shared" si="67"/>
        <v>-1.3117114495314294E-3</v>
      </c>
      <c r="I1078" s="2">
        <f t="shared" si="68"/>
        <v>5.202702604747091E-3</v>
      </c>
    </row>
    <row r="1079" spans="1:9" x14ac:dyDescent="0.3">
      <c r="A1079" s="2">
        <v>5.3512039084949699E-3</v>
      </c>
      <c r="B1079" s="2">
        <v>-1.6004820716747675E-2</v>
      </c>
      <c r="C1079" s="2">
        <v>-9.9999999999999638E-3</v>
      </c>
      <c r="D1079" s="2">
        <v>9.4916012587319409E-3</v>
      </c>
      <c r="F1079" s="2">
        <f t="shared" si="65"/>
        <v>4.4839361004181955E-3</v>
      </c>
      <c r="G1079" s="2">
        <f t="shared" si="66"/>
        <v>-1.7998485603913077E-2</v>
      </c>
      <c r="H1079" s="2">
        <f t="shared" si="67"/>
        <v>-1.1311711449531393E-2</v>
      </c>
      <c r="I1079" s="2">
        <f t="shared" si="68"/>
        <v>6.3067001047772252E-3</v>
      </c>
    </row>
    <row r="1080" spans="1:9" x14ac:dyDescent="0.3">
      <c r="A1080" s="2">
        <v>2.1042469028651469E-3</v>
      </c>
      <c r="B1080" s="2">
        <v>-1.1256190600913356E-3</v>
      </c>
      <c r="C1080" s="2">
        <v>7.575757575757576E-2</v>
      </c>
      <c r="D1080" s="2">
        <v>9.8231829829652922E-4</v>
      </c>
      <c r="F1080" s="2">
        <f t="shared" si="65"/>
        <v>1.2369790947883723E-3</v>
      </c>
      <c r="G1080" s="2">
        <f t="shared" si="66"/>
        <v>-3.1192839472567379E-3</v>
      </c>
      <c r="H1080" s="2">
        <f t="shared" si="67"/>
        <v>7.4445864308044327E-2</v>
      </c>
      <c r="I1080" s="2">
        <f t="shared" si="68"/>
        <v>-2.2025828556581869E-3</v>
      </c>
    </row>
    <row r="1081" spans="1:9" x14ac:dyDescent="0.3">
      <c r="A1081" s="2">
        <v>1.3587717983199912E-3</v>
      </c>
      <c r="B1081" s="2">
        <v>6.7613250368809994E-3</v>
      </c>
      <c r="C1081" s="2">
        <v>-1.4084507042253554E-2</v>
      </c>
      <c r="D1081" s="2">
        <v>5.2072902062888045E-3</v>
      </c>
      <c r="F1081" s="2">
        <f t="shared" si="65"/>
        <v>4.9150399024321654E-4</v>
      </c>
      <c r="G1081" s="2">
        <f t="shared" si="66"/>
        <v>4.7676601497155975E-3</v>
      </c>
      <c r="H1081" s="2">
        <f t="shared" si="67"/>
        <v>-1.5396218491784984E-2</v>
      </c>
      <c r="I1081" s="2">
        <f t="shared" si="68"/>
        <v>2.0223890523340883E-3</v>
      </c>
    </row>
    <row r="1082" spans="1:9" x14ac:dyDescent="0.3">
      <c r="A1082" s="2">
        <v>6.6611640625000232E-3</v>
      </c>
      <c r="B1082" s="2">
        <v>8.954421071293645E-4</v>
      </c>
      <c r="C1082" s="2">
        <v>0</v>
      </c>
      <c r="D1082" s="2">
        <v>3.9051799163179694E-3</v>
      </c>
      <c r="F1082" s="2">
        <f t="shared" si="65"/>
        <v>5.7938962544232487E-3</v>
      </c>
      <c r="G1082" s="2">
        <f t="shared" si="66"/>
        <v>-1.0982227800360378E-3</v>
      </c>
      <c r="H1082" s="2">
        <f t="shared" si="67"/>
        <v>-1.3117114495314294E-3</v>
      </c>
      <c r="I1082" s="2">
        <f t="shared" si="68"/>
        <v>7.2027876236325323E-4</v>
      </c>
    </row>
    <row r="1083" spans="1:9" x14ac:dyDescent="0.3">
      <c r="A1083" s="2">
        <v>1.0783492986026872E-2</v>
      </c>
      <c r="B1083" s="2">
        <v>6.4303286992127666E-3</v>
      </c>
      <c r="C1083" s="2">
        <v>7.6190476190476253E-2</v>
      </c>
      <c r="D1083" s="2">
        <v>3.7966855928084853E-2</v>
      </c>
      <c r="F1083" s="2">
        <f t="shared" si="65"/>
        <v>9.9162251779500964E-3</v>
      </c>
      <c r="G1083" s="2">
        <f t="shared" si="66"/>
        <v>4.4366638120473638E-3</v>
      </c>
      <c r="H1083" s="2">
        <f t="shared" si="67"/>
        <v>7.487876474094482E-2</v>
      </c>
      <c r="I1083" s="2">
        <f t="shared" si="68"/>
        <v>3.4781954774130139E-2</v>
      </c>
    </row>
    <row r="1084" spans="1:9" x14ac:dyDescent="0.3">
      <c r="A1084" s="2">
        <v>-1.4446778705332453E-2</v>
      </c>
      <c r="B1084" s="2">
        <v>-4.6502622859012799E-2</v>
      </c>
      <c r="C1084" s="2">
        <v>-7.0796460176991205E-2</v>
      </c>
      <c r="D1084" s="2">
        <v>-3.030650738446963E-2</v>
      </c>
      <c r="F1084" s="2">
        <f t="shared" si="65"/>
        <v>-1.5314046513409228E-2</v>
      </c>
      <c r="G1084" s="2">
        <f t="shared" si="66"/>
        <v>-4.8496287746178202E-2</v>
      </c>
      <c r="H1084" s="2">
        <f t="shared" si="67"/>
        <v>-7.2108171626522638E-2</v>
      </c>
      <c r="I1084" s="2">
        <f t="shared" si="68"/>
        <v>-3.3491408538424347E-2</v>
      </c>
    </row>
    <row r="1085" spans="1:9" x14ac:dyDescent="0.3">
      <c r="A1085" s="2">
        <v>5.0023373761285007E-3</v>
      </c>
      <c r="B1085" s="2">
        <v>9.0899058596408365E-3</v>
      </c>
      <c r="C1085" s="2">
        <v>4.7619047619047616E-2</v>
      </c>
      <c r="D1085" s="2">
        <v>-6.6254088908959969E-3</v>
      </c>
      <c r="F1085" s="2">
        <f t="shared" si="65"/>
        <v>4.1350695680517262E-3</v>
      </c>
      <c r="G1085" s="2">
        <f t="shared" si="66"/>
        <v>7.0962409724754337E-3</v>
      </c>
      <c r="H1085" s="2">
        <f t="shared" si="67"/>
        <v>4.630733616951619E-2</v>
      </c>
      <c r="I1085" s="2">
        <f t="shared" si="68"/>
        <v>-9.8103100448507126E-3</v>
      </c>
    </row>
    <row r="1086" spans="1:9" x14ac:dyDescent="0.3">
      <c r="A1086" s="2">
        <v>9.1797391118878782E-4</v>
      </c>
      <c r="B1086" s="2">
        <v>-1.674572075078283E-3</v>
      </c>
      <c r="C1086" s="2">
        <v>-9.0909090909090592E-3</v>
      </c>
      <c r="D1086" s="2">
        <v>3.5735719362453387E-4</v>
      </c>
      <c r="F1086" s="2">
        <f t="shared" si="65"/>
        <v>5.0706103112013149E-5</v>
      </c>
      <c r="G1086" s="2">
        <f t="shared" si="66"/>
        <v>-3.6682369622436854E-3</v>
      </c>
      <c r="H1086" s="2">
        <f t="shared" si="67"/>
        <v>-1.0402620540440489E-2</v>
      </c>
      <c r="I1086" s="2">
        <f t="shared" si="68"/>
        <v>-2.8275439603301822E-3</v>
      </c>
    </row>
    <row r="1087" spans="1:9" x14ac:dyDescent="0.3">
      <c r="A1087" s="2">
        <v>1.8546647002492048E-3</v>
      </c>
      <c r="B1087" s="2">
        <v>-8.0976342215609808E-3</v>
      </c>
      <c r="C1087" s="2">
        <v>7.339449541284393E-2</v>
      </c>
      <c r="D1087" s="2">
        <v>8.0363519351610273E-3</v>
      </c>
      <c r="F1087" s="2">
        <f t="shared" si="65"/>
        <v>9.8739689217243009E-4</v>
      </c>
      <c r="G1087" s="2">
        <f t="shared" si="66"/>
        <v>-1.0091299108726384E-2</v>
      </c>
      <c r="H1087" s="2">
        <f t="shared" si="67"/>
        <v>7.2082783963312497E-2</v>
      </c>
      <c r="I1087" s="2">
        <f t="shared" si="68"/>
        <v>4.8514507812063117E-3</v>
      </c>
    </row>
    <row r="1088" spans="1:9" x14ac:dyDescent="0.3">
      <c r="A1088" s="2">
        <v>-8.7068560517232305E-3</v>
      </c>
      <c r="B1088" s="2">
        <v>-6.7642287233415825E-3</v>
      </c>
      <c r="C1088" s="2">
        <v>-6.8376068376068286E-2</v>
      </c>
      <c r="D1088" s="2">
        <v>-1.4802896507808099E-2</v>
      </c>
      <c r="F1088" s="2">
        <f t="shared" si="65"/>
        <v>-9.5741238598000059E-3</v>
      </c>
      <c r="G1088" s="2">
        <f t="shared" si="66"/>
        <v>-8.7578936105069845E-3</v>
      </c>
      <c r="H1088" s="2">
        <f t="shared" si="67"/>
        <v>-6.9687779825599719E-2</v>
      </c>
      <c r="I1088" s="2">
        <f t="shared" si="68"/>
        <v>-1.7987797661762814E-2</v>
      </c>
    </row>
    <row r="1089" spans="1:9" x14ac:dyDescent="0.3">
      <c r="A1089" s="2">
        <v>-2.228654398491272E-2</v>
      </c>
      <c r="B1089" s="2">
        <v>-9.9806255626900559E-3</v>
      </c>
      <c r="C1089" s="2">
        <v>9.1743119266054721E-3</v>
      </c>
      <c r="D1089" s="2">
        <v>-1.2847370628592487E-2</v>
      </c>
      <c r="F1089" s="2">
        <f t="shared" si="65"/>
        <v>-2.3153811792989493E-2</v>
      </c>
      <c r="G1089" s="2">
        <f t="shared" si="66"/>
        <v>-1.1974290449855459E-2</v>
      </c>
      <c r="H1089" s="2">
        <f t="shared" si="67"/>
        <v>7.8626004770740426E-3</v>
      </c>
      <c r="I1089" s="2">
        <f t="shared" si="68"/>
        <v>-1.6032271782547205E-2</v>
      </c>
    </row>
    <row r="1090" spans="1:9" x14ac:dyDescent="0.3">
      <c r="A1090" s="2">
        <v>-7.2832750724182455E-3</v>
      </c>
      <c r="B1090" s="2">
        <v>-2.2178748108533548E-2</v>
      </c>
      <c r="C1090" s="2">
        <v>-1.3636363636363669E-2</v>
      </c>
      <c r="D1090" s="2">
        <v>3.6230218283091068E-3</v>
      </c>
      <c r="F1090" s="2">
        <f t="shared" si="65"/>
        <v>-8.1505428804950208E-3</v>
      </c>
      <c r="G1090" s="2">
        <f t="shared" si="66"/>
        <v>-2.4172412995698951E-2</v>
      </c>
      <c r="H1090" s="2">
        <f t="shared" si="67"/>
        <v>-1.4948075085895098E-2</v>
      </c>
      <c r="I1090" s="2">
        <f t="shared" si="68"/>
        <v>4.3812067435439065E-4</v>
      </c>
    </row>
    <row r="1091" spans="1:9" x14ac:dyDescent="0.3">
      <c r="A1091" s="2">
        <v>-4.1652984590241308E-3</v>
      </c>
      <c r="B1091" s="2">
        <v>2.4864915642696175E-3</v>
      </c>
      <c r="C1091" s="2">
        <v>4.1474654377880282E-2</v>
      </c>
      <c r="D1091" s="2">
        <v>-5.7880802662094947E-3</v>
      </c>
      <c r="F1091" s="2">
        <f t="shared" si="65"/>
        <v>-5.0325662671009052E-3</v>
      </c>
      <c r="G1091" s="2">
        <f t="shared" si="66"/>
        <v>4.9282667710421517E-4</v>
      </c>
      <c r="H1091" s="2">
        <f t="shared" si="67"/>
        <v>4.0162942928348856E-2</v>
      </c>
      <c r="I1091" s="2">
        <f t="shared" si="68"/>
        <v>-8.9729814201642104E-3</v>
      </c>
    </row>
    <row r="1092" spans="1:9" x14ac:dyDescent="0.3">
      <c r="A1092" s="2">
        <v>-6.1572433816874774E-3</v>
      </c>
      <c r="B1092" s="2">
        <v>4.3556878402903447E-3</v>
      </c>
      <c r="C1092" s="2">
        <v>0</v>
      </c>
      <c r="D1092" s="2">
        <v>6.9780505025959375E-3</v>
      </c>
      <c r="F1092" s="2">
        <f t="shared" ref="F1092:F1155" si="69">A1092-A$1236</f>
        <v>-7.0245111897642518E-3</v>
      </c>
      <c r="G1092" s="2">
        <f t="shared" si="66"/>
        <v>2.3620229531249423E-3</v>
      </c>
      <c r="H1092" s="2">
        <f t="shared" si="67"/>
        <v>-1.3117114495314294E-3</v>
      </c>
      <c r="I1092" s="2">
        <f t="shared" si="68"/>
        <v>3.7931493486412214E-3</v>
      </c>
    </row>
    <row r="1093" spans="1:9" x14ac:dyDescent="0.3">
      <c r="A1093" s="2">
        <v>8.7592088825656095E-4</v>
      </c>
      <c r="B1093" s="2">
        <v>1.084206753428457E-2</v>
      </c>
      <c r="C1093" s="2">
        <v>7.0796460176991052E-2</v>
      </c>
      <c r="D1093" s="2">
        <v>-9.7297232369714989E-3</v>
      </c>
      <c r="F1093" s="2">
        <f t="shared" si="69"/>
        <v>8.6530801797862723E-6</v>
      </c>
      <c r="G1093" s="2">
        <f t="shared" si="66"/>
        <v>8.8484026471191673E-3</v>
      </c>
      <c r="H1093" s="2">
        <f t="shared" si="67"/>
        <v>6.9484748727459619E-2</v>
      </c>
      <c r="I1093" s="2">
        <f t="shared" si="68"/>
        <v>-1.2914624390926215E-2</v>
      </c>
    </row>
    <row r="1094" spans="1:9" x14ac:dyDescent="0.3">
      <c r="A1094" s="2">
        <v>1.1269968836712961E-2</v>
      </c>
      <c r="B1094" s="2">
        <v>2.0200229394357672E-2</v>
      </c>
      <c r="C1094" s="2">
        <v>-8.2644628099173261E-3</v>
      </c>
      <c r="D1094" s="2">
        <v>1.0313512685515169E-2</v>
      </c>
      <c r="F1094" s="2">
        <f t="shared" si="69"/>
        <v>1.0402701028636186E-2</v>
      </c>
      <c r="G1094" s="2">
        <f t="shared" si="66"/>
        <v>1.8206564507192269E-2</v>
      </c>
      <c r="H1094" s="2">
        <f t="shared" si="67"/>
        <v>-9.5761742594487557E-3</v>
      </c>
      <c r="I1094" s="2">
        <f t="shared" si="68"/>
        <v>7.1286115315604536E-3</v>
      </c>
    </row>
    <row r="1095" spans="1:9" x14ac:dyDescent="0.3">
      <c r="A1095" s="2">
        <v>-1.4690280484464396E-2</v>
      </c>
      <c r="B1095" s="2">
        <v>2.1611308053660597E-3</v>
      </c>
      <c r="C1095" s="2">
        <v>-2.9166666666666636E-2</v>
      </c>
      <c r="D1095" s="2">
        <v>-3.2416739182369921E-3</v>
      </c>
      <c r="F1095" s="2">
        <f t="shared" si="69"/>
        <v>-1.5557548292541171E-2</v>
      </c>
      <c r="G1095" s="2">
        <f t="shared" si="66"/>
        <v>1.6746591820065732E-4</v>
      </c>
      <c r="H1095" s="2">
        <f t="shared" si="67"/>
        <v>-3.0478378116198065E-2</v>
      </c>
      <c r="I1095" s="2">
        <f t="shared" si="68"/>
        <v>-6.4265750721917078E-3</v>
      </c>
    </row>
    <row r="1096" spans="1:9" x14ac:dyDescent="0.3">
      <c r="A1096" s="2">
        <v>4.6698519953535054E-3</v>
      </c>
      <c r="B1096" s="2">
        <v>2.0340309490421392E-2</v>
      </c>
      <c r="C1096" s="2">
        <v>0</v>
      </c>
      <c r="D1096" s="2">
        <v>-2.4785414806585148E-2</v>
      </c>
      <c r="F1096" s="2">
        <f t="shared" si="69"/>
        <v>3.8025841872767309E-3</v>
      </c>
      <c r="G1096" s="2">
        <f t="shared" si="66"/>
        <v>1.8346644603255989E-2</v>
      </c>
      <c r="H1096" s="2">
        <f t="shared" si="67"/>
        <v>-1.3117114495314294E-3</v>
      </c>
      <c r="I1096" s="2">
        <f t="shared" si="68"/>
        <v>-2.7970315960539865E-2</v>
      </c>
    </row>
    <row r="1097" spans="1:9" x14ac:dyDescent="0.3">
      <c r="A1097" s="2">
        <v>-1.1449935181236626E-2</v>
      </c>
      <c r="B1097" s="2">
        <v>2.0049178592769005E-2</v>
      </c>
      <c r="C1097" s="2">
        <v>3.0042918454935591E-2</v>
      </c>
      <c r="D1097" s="2">
        <v>-1.1040185211457915E-2</v>
      </c>
      <c r="F1097" s="2">
        <f t="shared" si="69"/>
        <v>-1.2317202989313401E-2</v>
      </c>
      <c r="G1097" s="2">
        <f t="shared" si="66"/>
        <v>1.8055513705603602E-2</v>
      </c>
      <c r="H1097" s="2">
        <f t="shared" si="67"/>
        <v>2.8731207005404161E-2</v>
      </c>
      <c r="I1097" s="2">
        <f t="shared" si="68"/>
        <v>-1.422508636541263E-2</v>
      </c>
    </row>
    <row r="1098" spans="1:9" x14ac:dyDescent="0.3">
      <c r="A1098" s="2">
        <v>-1.7255139525485267E-3</v>
      </c>
      <c r="B1098" s="2">
        <v>-3.8638278724024483E-3</v>
      </c>
      <c r="C1098" s="2">
        <v>-4.5833333333333393E-2</v>
      </c>
      <c r="D1098" s="2">
        <v>3.2547890250288009E-2</v>
      </c>
      <c r="F1098" s="2">
        <f t="shared" si="69"/>
        <v>-2.5927817606253012E-3</v>
      </c>
      <c r="G1098" s="2">
        <f t="shared" si="66"/>
        <v>-5.8574927595678502E-3</v>
      </c>
      <c r="H1098" s="2">
        <f t="shared" si="67"/>
        <v>-4.7145044782864819E-2</v>
      </c>
      <c r="I1098" s="2">
        <f t="shared" si="68"/>
        <v>2.9362989096333291E-2</v>
      </c>
    </row>
    <row r="1099" spans="1:9" x14ac:dyDescent="0.3">
      <c r="A1099" s="2">
        <v>-2.152150988887063E-5</v>
      </c>
      <c r="B1099" s="2">
        <v>-1.1242902765849869E-3</v>
      </c>
      <c r="C1099" s="2">
        <v>-2.1834061135371181E-2</v>
      </c>
      <c r="D1099" s="2">
        <v>5.6802248639239549E-4</v>
      </c>
      <c r="F1099" s="2">
        <f t="shared" si="69"/>
        <v>-8.8878931796564531E-4</v>
      </c>
      <c r="G1099" s="2">
        <f t="shared" si="66"/>
        <v>-3.1179551637503895E-3</v>
      </c>
      <c r="H1099" s="2">
        <f t="shared" si="67"/>
        <v>-2.3145772584902611E-2</v>
      </c>
      <c r="I1099" s="2">
        <f t="shared" si="68"/>
        <v>-2.6168786675623205E-3</v>
      </c>
    </row>
    <row r="1100" spans="1:9" x14ac:dyDescent="0.3">
      <c r="A1100" s="2">
        <v>1.6852780065005257E-3</v>
      </c>
      <c r="B1100" s="2">
        <v>8.8918497307645429E-3</v>
      </c>
      <c r="C1100" s="2">
        <v>-2.2321428571428572E-2</v>
      </c>
      <c r="D1100" s="2">
        <v>4.7641249348696485E-3</v>
      </c>
      <c r="F1100" s="2">
        <f t="shared" si="69"/>
        <v>8.1801019842375105E-4</v>
      </c>
      <c r="G1100" s="2">
        <f t="shared" si="66"/>
        <v>6.8981848435991401E-3</v>
      </c>
      <c r="H1100" s="2">
        <f t="shared" si="67"/>
        <v>-2.3633140020960001E-2</v>
      </c>
      <c r="I1100" s="2">
        <f t="shared" si="68"/>
        <v>1.5792237809149324E-3</v>
      </c>
    </row>
    <row r="1101" spans="1:9" x14ac:dyDescent="0.3">
      <c r="A1101" s="2">
        <v>-8.5202761000862815E-3</v>
      </c>
      <c r="B1101" s="2">
        <v>-3.0679980740022914E-2</v>
      </c>
      <c r="C1101" s="2">
        <v>-4.5662100456620031E-3</v>
      </c>
      <c r="D1101" s="2">
        <v>-1.4325490737299508E-2</v>
      </c>
      <c r="F1101" s="2">
        <f t="shared" si="69"/>
        <v>-9.3875439081630568E-3</v>
      </c>
      <c r="G1101" s="2">
        <f t="shared" si="66"/>
        <v>-3.2673645627188316E-2</v>
      </c>
      <c r="H1101" s="2">
        <f t="shared" si="67"/>
        <v>-5.8779214951934326E-3</v>
      </c>
      <c r="I1101" s="2">
        <f t="shared" si="68"/>
        <v>-1.7510391891254223E-2</v>
      </c>
    </row>
    <row r="1102" spans="1:9" x14ac:dyDescent="0.3">
      <c r="A1102" s="2">
        <v>4.416361144349009E-3</v>
      </c>
      <c r="B1102" s="2">
        <v>1.1509466854148822E-2</v>
      </c>
      <c r="C1102" s="2">
        <v>1.3761467889908289E-2</v>
      </c>
      <c r="D1102" s="2">
        <v>2.2803548990932718E-2</v>
      </c>
      <c r="F1102" s="2">
        <f t="shared" si="69"/>
        <v>3.5490933362722346E-3</v>
      </c>
      <c r="G1102" s="2">
        <f t="shared" si="66"/>
        <v>9.5158019669834195E-3</v>
      </c>
      <c r="H1102" s="2">
        <f t="shared" si="67"/>
        <v>1.2449756440376859E-2</v>
      </c>
      <c r="I1102" s="2">
        <f t="shared" si="68"/>
        <v>1.9618647836978E-2</v>
      </c>
    </row>
    <row r="1103" spans="1:9" x14ac:dyDescent="0.3">
      <c r="A1103" s="2">
        <v>1.5876862136515475E-2</v>
      </c>
      <c r="B1103" s="2">
        <v>1.8774808500421811E-3</v>
      </c>
      <c r="C1103" s="2">
        <v>7.2398190045248764E-2</v>
      </c>
      <c r="D1103" s="2">
        <v>-3.8826205058446347E-3</v>
      </c>
      <c r="F1103" s="2">
        <f t="shared" si="69"/>
        <v>1.5009594328438699E-2</v>
      </c>
      <c r="G1103" s="2">
        <f t="shared" si="66"/>
        <v>-1.1618403712322124E-4</v>
      </c>
      <c r="H1103" s="2">
        <f t="shared" si="67"/>
        <v>7.1086478595717331E-2</v>
      </c>
      <c r="I1103" s="2">
        <f t="shared" si="68"/>
        <v>-7.0675216597993508E-3</v>
      </c>
    </row>
    <row r="1104" spans="1:9" x14ac:dyDescent="0.3">
      <c r="A1104" s="2">
        <v>1.854908385369035E-3</v>
      </c>
      <c r="B1104" s="2">
        <v>4.599645655877325E-3</v>
      </c>
      <c r="C1104" s="2">
        <v>4.2194092827004823E-3</v>
      </c>
      <c r="D1104" s="2">
        <v>7.1325240299817752E-3</v>
      </c>
      <c r="F1104" s="2">
        <f t="shared" si="69"/>
        <v>9.8764057729226035E-4</v>
      </c>
      <c r="G1104" s="2">
        <f t="shared" si="66"/>
        <v>2.6059807687119226E-3</v>
      </c>
      <c r="H1104" s="2">
        <f t="shared" si="67"/>
        <v>2.9076978331690527E-3</v>
      </c>
      <c r="I1104" s="2">
        <f t="shared" si="68"/>
        <v>3.9476228760270595E-3</v>
      </c>
    </row>
    <row r="1105" spans="1:9" x14ac:dyDescent="0.3">
      <c r="A1105" s="2">
        <v>-4.2501491514987943E-5</v>
      </c>
      <c r="B1105" s="2">
        <v>-1.5148905298498466E-2</v>
      </c>
      <c r="C1105" s="2">
        <v>8.4033613445377853E-3</v>
      </c>
      <c r="D1105" s="2">
        <v>-2.0667523280700088E-2</v>
      </c>
      <c r="F1105" s="2">
        <f t="shared" si="69"/>
        <v>-9.0976929959176258E-4</v>
      </c>
      <c r="G1105" s="2">
        <f t="shared" si="66"/>
        <v>-1.7142570185663869E-2</v>
      </c>
      <c r="H1105" s="2">
        <f t="shared" si="67"/>
        <v>7.0916498950063557E-3</v>
      </c>
      <c r="I1105" s="2">
        <f t="shared" si="68"/>
        <v>-2.3852424434654806E-2</v>
      </c>
    </row>
    <row r="1106" spans="1:9" x14ac:dyDescent="0.3">
      <c r="A1106" s="2">
        <v>-2.2347081643465288E-3</v>
      </c>
      <c r="B1106" s="2">
        <v>-1.8366939745387018E-3</v>
      </c>
      <c r="C1106" s="2">
        <v>-1.6666666666666607E-2</v>
      </c>
      <c r="D1106" s="2">
        <v>-1.0266627486478299E-2</v>
      </c>
      <c r="F1106" s="2">
        <f t="shared" si="69"/>
        <v>-3.1019759724233032E-3</v>
      </c>
      <c r="G1106" s="2">
        <f t="shared" si="66"/>
        <v>-3.8303588617041042E-3</v>
      </c>
      <c r="H1106" s="2">
        <f t="shared" si="67"/>
        <v>-1.7978378116198037E-2</v>
      </c>
      <c r="I1106" s="2">
        <f t="shared" si="68"/>
        <v>-1.3451528640433015E-2</v>
      </c>
    </row>
    <row r="1107" spans="1:9" x14ac:dyDescent="0.3">
      <c r="A1107" s="2">
        <v>4.7780340717460748E-3</v>
      </c>
      <c r="B1107" s="2">
        <v>7.8201231600729844E-3</v>
      </c>
      <c r="C1107" s="2">
        <v>8.4745762711864094E-3</v>
      </c>
      <c r="D1107" s="2">
        <v>-3.9113176844376676E-4</v>
      </c>
      <c r="F1107" s="2">
        <f t="shared" si="69"/>
        <v>3.9107662636693004E-3</v>
      </c>
      <c r="G1107" s="2">
        <f t="shared" ref="G1107:G1170" si="70">B1107-B$1236</f>
        <v>5.8264582729075816E-3</v>
      </c>
      <c r="H1107" s="2">
        <f t="shared" ref="H1107:H1170" si="71">C1107-C$1236</f>
        <v>7.1628648216549799E-3</v>
      </c>
      <c r="I1107" s="2">
        <f t="shared" ref="I1107:I1170" si="72">D1107-D$1236</f>
        <v>-3.5760329223984829E-3</v>
      </c>
    </row>
    <row r="1108" spans="1:9" x14ac:dyDescent="0.3">
      <c r="A1108" s="2">
        <v>-1.3268230548774015E-2</v>
      </c>
      <c r="B1108" s="2">
        <v>2.5104262683291446E-3</v>
      </c>
      <c r="C1108" s="2">
        <v>-1.680672268907572E-2</v>
      </c>
      <c r="D1108" s="2">
        <v>-9.079972364452937E-3</v>
      </c>
      <c r="F1108" s="2">
        <f t="shared" si="69"/>
        <v>-1.413549835685079E-2</v>
      </c>
      <c r="G1108" s="2">
        <f t="shared" si="70"/>
        <v>5.1676138116374219E-4</v>
      </c>
      <c r="H1108" s="2">
        <f t="shared" si="71"/>
        <v>-1.8118434138607149E-2</v>
      </c>
      <c r="I1108" s="2">
        <f t="shared" si="72"/>
        <v>-1.2264873518407653E-2</v>
      </c>
    </row>
    <row r="1109" spans="1:9" x14ac:dyDescent="0.3">
      <c r="A1109" s="2">
        <v>-7.6807650602409164E-3</v>
      </c>
      <c r="B1109" s="2">
        <v>1.2463732456393836E-2</v>
      </c>
      <c r="C1109" s="2">
        <v>2.5641025641025703E-2</v>
      </c>
      <c r="D1109" s="2">
        <v>-1.7246646709675217E-3</v>
      </c>
      <c r="F1109" s="2">
        <f t="shared" si="69"/>
        <v>-8.5480328683176909E-3</v>
      </c>
      <c r="G1109" s="2">
        <f t="shared" si="70"/>
        <v>1.0470067569228433E-2</v>
      </c>
      <c r="H1109" s="2">
        <f t="shared" si="71"/>
        <v>2.4329314191494273E-2</v>
      </c>
      <c r="I1109" s="2">
        <f t="shared" si="72"/>
        <v>-4.9095658249222376E-3</v>
      </c>
    </row>
    <row r="1110" spans="1:9" x14ac:dyDescent="0.3">
      <c r="A1110" s="2">
        <v>-3.0569582635917576E-3</v>
      </c>
      <c r="B1110" s="2">
        <v>-4.8903608768970991E-3</v>
      </c>
      <c r="C1110" s="2">
        <v>-2.0833333333333332E-2</v>
      </c>
      <c r="D1110" s="2">
        <v>-3.5175885323294868E-3</v>
      </c>
      <c r="F1110" s="2">
        <f t="shared" si="69"/>
        <v>-3.9242260716685325E-3</v>
      </c>
      <c r="G1110" s="2">
        <f t="shared" si="70"/>
        <v>-6.884025764062501E-3</v>
      </c>
      <c r="H1110" s="2">
        <f t="shared" si="71"/>
        <v>-2.2145044782864762E-2</v>
      </c>
      <c r="I1110" s="2">
        <f t="shared" si="72"/>
        <v>-6.7024896862842029E-3</v>
      </c>
    </row>
    <row r="1111" spans="1:9" x14ac:dyDescent="0.3">
      <c r="A1111" s="2">
        <v>-1.5614869066044394E-2</v>
      </c>
      <c r="B1111" s="2">
        <v>-6.4621827316360111E-2</v>
      </c>
      <c r="C1111" s="2">
        <v>-6.808510638297878E-2</v>
      </c>
      <c r="D1111" s="2">
        <v>-3.5550954778067842E-2</v>
      </c>
      <c r="F1111" s="2">
        <f t="shared" si="69"/>
        <v>-1.6482136874121169E-2</v>
      </c>
      <c r="G1111" s="2">
        <f t="shared" si="70"/>
        <v>-6.6615492203525514E-2</v>
      </c>
      <c r="H1111" s="2">
        <f t="shared" si="71"/>
        <v>-6.9396817832510213E-2</v>
      </c>
      <c r="I1111" s="2">
        <f t="shared" si="72"/>
        <v>-3.8735855932022556E-2</v>
      </c>
    </row>
    <row r="1112" spans="1:9" x14ac:dyDescent="0.3">
      <c r="A1112" s="2">
        <v>-2.3197243344231584E-3</v>
      </c>
      <c r="B1112" s="2">
        <v>2.1196917381045927E-2</v>
      </c>
      <c r="C1112" s="2">
        <v>-9.1324200913241692E-3</v>
      </c>
      <c r="D1112" s="2">
        <v>-2.237234062871786E-2</v>
      </c>
      <c r="F1112" s="2">
        <f t="shared" si="69"/>
        <v>-3.1869921424999333E-3</v>
      </c>
      <c r="G1112" s="2">
        <f t="shared" si="70"/>
        <v>1.9203252493880524E-2</v>
      </c>
      <c r="H1112" s="2">
        <f t="shared" si="71"/>
        <v>-1.0444131540855599E-2</v>
      </c>
      <c r="I1112" s="2">
        <f t="shared" si="72"/>
        <v>-2.5557241782672577E-2</v>
      </c>
    </row>
    <row r="1113" spans="1:9" x14ac:dyDescent="0.3">
      <c r="A1113" s="2">
        <v>-1.3928542121171247E-2</v>
      </c>
      <c r="B1113" s="2">
        <v>1.2004759314015411E-2</v>
      </c>
      <c r="C1113" s="2">
        <v>-9.2165898617511191E-3</v>
      </c>
      <c r="D1113" s="2">
        <v>-2.3836973416038965E-2</v>
      </c>
      <c r="F1113" s="2">
        <f t="shared" si="69"/>
        <v>-1.4795809929248022E-2</v>
      </c>
      <c r="G1113" s="2">
        <f t="shared" si="70"/>
        <v>1.0011094426850008E-2</v>
      </c>
      <c r="H1113" s="2">
        <f t="shared" si="71"/>
        <v>-1.0528301311282549E-2</v>
      </c>
      <c r="I1113" s="2">
        <f t="shared" si="72"/>
        <v>-2.7021874569993682E-2</v>
      </c>
    </row>
    <row r="1114" spans="1:9" x14ac:dyDescent="0.3">
      <c r="A1114" s="2">
        <v>1.7651043790702873E-2</v>
      </c>
      <c r="B1114" s="2">
        <v>1.1687021234747256E-3</v>
      </c>
      <c r="C1114" s="2">
        <v>1.3953488372093056E-2</v>
      </c>
      <c r="D1114" s="2">
        <v>2.655228817223226E-2</v>
      </c>
      <c r="F1114" s="2">
        <f t="shared" si="69"/>
        <v>1.6783775982626099E-2</v>
      </c>
      <c r="G1114" s="2">
        <f t="shared" si="70"/>
        <v>-8.2496276369067672E-4</v>
      </c>
      <c r="H1114" s="2">
        <f t="shared" si="71"/>
        <v>1.2641776922561626E-2</v>
      </c>
      <c r="I1114" s="2">
        <f t="shared" si="72"/>
        <v>2.3367387018277543E-2</v>
      </c>
    </row>
    <row r="1115" spans="1:9" x14ac:dyDescent="0.3">
      <c r="A1115" s="2">
        <v>2.0610799713156887E-2</v>
      </c>
      <c r="B1115" s="2">
        <v>9.1635741318790518E-3</v>
      </c>
      <c r="C1115" s="2">
        <v>6.8807339449541288E-2</v>
      </c>
      <c r="D1115" s="2">
        <v>1.6536299160047084E-2</v>
      </c>
      <c r="F1115" s="2">
        <f t="shared" si="69"/>
        <v>1.9743531905080113E-2</v>
      </c>
      <c r="G1115" s="2">
        <f t="shared" si="70"/>
        <v>7.169909244713649E-3</v>
      </c>
      <c r="H1115" s="2">
        <f t="shared" si="71"/>
        <v>6.7495628000009855E-2</v>
      </c>
      <c r="I1115" s="2">
        <f t="shared" si="72"/>
        <v>1.3351398006092368E-2</v>
      </c>
    </row>
    <row r="1116" spans="1:9" x14ac:dyDescent="0.3">
      <c r="A1116" s="2">
        <v>-1.0637880216216169E-2</v>
      </c>
      <c r="B1116" s="2">
        <v>-8.6177119722383056E-3</v>
      </c>
      <c r="C1116" s="2">
        <v>1.7167381974248865E-2</v>
      </c>
      <c r="D1116" s="2">
        <v>-1.9356251621541092E-3</v>
      </c>
      <c r="F1116" s="2">
        <f t="shared" si="69"/>
        <v>-1.1505148024292944E-2</v>
      </c>
      <c r="G1116" s="2">
        <f t="shared" si="70"/>
        <v>-1.0611376859403708E-2</v>
      </c>
      <c r="H1116" s="2">
        <f t="shared" si="71"/>
        <v>1.5855670524717435E-2</v>
      </c>
      <c r="I1116" s="2">
        <f t="shared" si="72"/>
        <v>-5.1205263161088251E-3</v>
      </c>
    </row>
    <row r="1117" spans="1:9" x14ac:dyDescent="0.3">
      <c r="A1117" s="2">
        <v>4.1522795606990671E-3</v>
      </c>
      <c r="B1117" s="2">
        <v>-1.160960520309816E-2</v>
      </c>
      <c r="C1117" s="2">
        <v>8.0168776371308106E-2</v>
      </c>
      <c r="D1117" s="2">
        <v>-3.3708781863665827E-2</v>
      </c>
      <c r="F1117" s="2">
        <f t="shared" si="69"/>
        <v>3.2850117526222926E-3</v>
      </c>
      <c r="G1117" s="2">
        <f t="shared" si="70"/>
        <v>-1.3603270090263563E-2</v>
      </c>
      <c r="H1117" s="2">
        <f t="shared" si="71"/>
        <v>7.8857064921776673E-2</v>
      </c>
      <c r="I1117" s="2">
        <f t="shared" si="72"/>
        <v>-3.689368301762054E-2</v>
      </c>
    </row>
    <row r="1118" spans="1:9" x14ac:dyDescent="0.3">
      <c r="A1118" s="2">
        <v>9.9242839612517508E-3</v>
      </c>
      <c r="B1118" s="2">
        <v>-4.3087759454734711E-3</v>
      </c>
      <c r="C1118" s="2">
        <v>7.4218749999999944E-2</v>
      </c>
      <c r="D1118" s="2">
        <v>-9.0199790547156576E-4</v>
      </c>
      <c r="F1118" s="2">
        <f t="shared" si="69"/>
        <v>9.0570161531749755E-3</v>
      </c>
      <c r="G1118" s="2">
        <f t="shared" si="70"/>
        <v>-6.3024408326388739E-3</v>
      </c>
      <c r="H1118" s="2">
        <f t="shared" si="71"/>
        <v>7.2907038550468511E-2</v>
      </c>
      <c r="I1118" s="2">
        <f t="shared" si="72"/>
        <v>-4.0868990594262822E-3</v>
      </c>
    </row>
    <row r="1119" spans="1:9" x14ac:dyDescent="0.3">
      <c r="A1119" s="2">
        <v>-2.1549866845937192E-4</v>
      </c>
      <c r="B1119" s="2">
        <v>1.0670033637985821E-3</v>
      </c>
      <c r="C1119" s="2">
        <v>0</v>
      </c>
      <c r="D1119" s="2">
        <v>6.5679811665096677E-3</v>
      </c>
      <c r="F1119" s="2">
        <f t="shared" si="69"/>
        <v>-1.0827664765361467E-3</v>
      </c>
      <c r="G1119" s="2">
        <f t="shared" si="70"/>
        <v>-9.2666152336682022E-4</v>
      </c>
      <c r="H1119" s="2">
        <f t="shared" si="71"/>
        <v>-1.3117114495314294E-3</v>
      </c>
      <c r="I1119" s="2">
        <f t="shared" si="72"/>
        <v>3.3830800125549516E-3</v>
      </c>
    </row>
    <row r="1120" spans="1:9" x14ac:dyDescent="0.3">
      <c r="A1120" s="2">
        <v>8.3200626838311059E-3</v>
      </c>
      <c r="B1120" s="2">
        <v>4.9150519547122374E-3</v>
      </c>
      <c r="C1120" s="2">
        <v>-1.4545454545454493E-2</v>
      </c>
      <c r="D1120" s="2">
        <v>7.2425953719872484E-3</v>
      </c>
      <c r="F1120" s="2">
        <f t="shared" si="69"/>
        <v>7.4527948757543315E-3</v>
      </c>
      <c r="G1120" s="2">
        <f t="shared" si="70"/>
        <v>2.921387067546835E-3</v>
      </c>
      <c r="H1120" s="2">
        <f t="shared" si="71"/>
        <v>-1.5857165994985923E-2</v>
      </c>
      <c r="I1120" s="2">
        <f t="shared" si="72"/>
        <v>4.0576942180325318E-3</v>
      </c>
    </row>
    <row r="1121" spans="1:9" x14ac:dyDescent="0.3">
      <c r="A1121" s="2">
        <v>-6.4984826849081041E-3</v>
      </c>
      <c r="B1121" s="2">
        <v>1.7681084266355965E-4</v>
      </c>
      <c r="C1121" s="2">
        <v>2.2140221402213941E-2</v>
      </c>
      <c r="D1121" s="2">
        <v>-5.632191451469328E-3</v>
      </c>
      <c r="F1121" s="2">
        <f t="shared" si="69"/>
        <v>-7.3657504929848785E-3</v>
      </c>
      <c r="G1121" s="2">
        <f t="shared" si="70"/>
        <v>-1.8168540445018427E-3</v>
      </c>
      <c r="H1121" s="2">
        <f t="shared" si="71"/>
        <v>2.0828509952682511E-2</v>
      </c>
      <c r="I1121" s="2">
        <f t="shared" si="72"/>
        <v>-8.8170926054240446E-3</v>
      </c>
    </row>
    <row r="1122" spans="1:9" x14ac:dyDescent="0.3">
      <c r="A1122" s="2">
        <v>5.2069251849818539E-3</v>
      </c>
      <c r="B1122" s="2">
        <v>-9.4273019192191848E-4</v>
      </c>
      <c r="C1122" s="2">
        <v>-1.4440433212996338E-2</v>
      </c>
      <c r="D1122" s="2">
        <v>1.1910292534887724E-2</v>
      </c>
      <c r="F1122" s="2">
        <f t="shared" si="69"/>
        <v>4.3396573769050794E-3</v>
      </c>
      <c r="G1122" s="2">
        <f t="shared" si="70"/>
        <v>-2.936395079087321E-3</v>
      </c>
      <c r="H1122" s="2">
        <f t="shared" si="71"/>
        <v>-1.5752144662527768E-2</v>
      </c>
      <c r="I1122" s="2">
        <f t="shared" si="72"/>
        <v>8.7253913809330081E-3</v>
      </c>
    </row>
    <row r="1123" spans="1:9" x14ac:dyDescent="0.3">
      <c r="A1123" s="2">
        <v>-1.0852285655860336E-2</v>
      </c>
      <c r="B1123" s="2">
        <v>-7.6664506504627184E-3</v>
      </c>
      <c r="C1123" s="2">
        <v>1.8315018315018316E-2</v>
      </c>
      <c r="D1123" s="2">
        <v>-2.0044713370734265E-2</v>
      </c>
      <c r="F1123" s="2">
        <f t="shared" si="69"/>
        <v>-1.1719553463937112E-2</v>
      </c>
      <c r="G1123" s="2">
        <f t="shared" si="70"/>
        <v>-9.6601155376281212E-3</v>
      </c>
      <c r="H1123" s="2">
        <f t="shared" si="71"/>
        <v>1.7003306865486886E-2</v>
      </c>
      <c r="I1123" s="2">
        <f t="shared" si="72"/>
        <v>-2.3229614524688982E-2</v>
      </c>
    </row>
    <row r="1124" spans="1:9" x14ac:dyDescent="0.3">
      <c r="A1124" s="2">
        <v>1.8826049675412882E-3</v>
      </c>
      <c r="B1124" s="2">
        <v>2.4960314493430802E-3</v>
      </c>
      <c r="C1124" s="2">
        <v>-1.4388489208633171E-2</v>
      </c>
      <c r="D1124" s="2">
        <v>-4.3121054896198318E-3</v>
      </c>
      <c r="F1124" s="2">
        <f t="shared" si="69"/>
        <v>1.0153371594645135E-3</v>
      </c>
      <c r="G1124" s="2">
        <f t="shared" si="70"/>
        <v>5.0236656217767786E-4</v>
      </c>
      <c r="H1124" s="2">
        <f t="shared" si="71"/>
        <v>-1.57002006581646E-2</v>
      </c>
      <c r="I1124" s="2">
        <f t="shared" si="72"/>
        <v>-7.4970066435745483E-3</v>
      </c>
    </row>
    <row r="1125" spans="1:9" x14ac:dyDescent="0.3">
      <c r="A1125" s="2">
        <v>-1.295105674941715E-4</v>
      </c>
      <c r="B1125" s="2">
        <v>-3.4382879349582965E-3</v>
      </c>
      <c r="C1125" s="2">
        <v>1.8248175182481754E-2</v>
      </c>
      <c r="D1125" s="2">
        <v>3.8772861185552504E-3</v>
      </c>
      <c r="F1125" s="2">
        <f t="shared" si="69"/>
        <v>-9.9677837557094612E-4</v>
      </c>
      <c r="G1125" s="2">
        <f t="shared" si="70"/>
        <v>-5.4319528221236993E-3</v>
      </c>
      <c r="H1125" s="2">
        <f t="shared" si="71"/>
        <v>1.6936463732950324E-2</v>
      </c>
      <c r="I1125" s="2">
        <f t="shared" si="72"/>
        <v>6.9238496460053431E-4</v>
      </c>
    </row>
    <row r="1126" spans="1:9" x14ac:dyDescent="0.3">
      <c r="A1126" s="2">
        <v>1.8080813630035615E-2</v>
      </c>
      <c r="B1126" s="2">
        <v>8.9227292928115544E-4</v>
      </c>
      <c r="C1126" s="2">
        <v>7.1684587813621095E-3</v>
      </c>
      <c r="D1126" s="2">
        <v>5.3079757505394365E-3</v>
      </c>
      <c r="F1126" s="2">
        <f t="shared" si="69"/>
        <v>1.7213545821958842E-2</v>
      </c>
      <c r="G1126" s="2">
        <f t="shared" si="70"/>
        <v>-1.1013919578842469E-3</v>
      </c>
      <c r="H1126" s="2">
        <f t="shared" si="71"/>
        <v>5.8567473318306799E-3</v>
      </c>
      <c r="I1126" s="2">
        <f t="shared" si="72"/>
        <v>2.1230745965847204E-3</v>
      </c>
    </row>
    <row r="1127" spans="1:9" x14ac:dyDescent="0.3">
      <c r="A1127" s="2">
        <v>1.8035604779963348E-3</v>
      </c>
      <c r="B1127" s="2">
        <v>-5.2299584723160064E-3</v>
      </c>
      <c r="C1127" s="2">
        <v>2.4911032028469723E-2</v>
      </c>
      <c r="D1127" s="2">
        <v>-8.7624700542473545E-3</v>
      </c>
      <c r="F1127" s="2">
        <f t="shared" si="69"/>
        <v>9.3629266991956017E-4</v>
      </c>
      <c r="G1127" s="2">
        <f t="shared" si="70"/>
        <v>-7.2236233594814084E-3</v>
      </c>
      <c r="H1127" s="2">
        <f t="shared" si="71"/>
        <v>2.3599320578938293E-2</v>
      </c>
      <c r="I1127" s="2">
        <f t="shared" si="72"/>
        <v>-1.194737120820207E-2</v>
      </c>
    </row>
    <row r="1128" spans="1:9" x14ac:dyDescent="0.3">
      <c r="A1128" s="2">
        <v>-2.1815148502115213E-3</v>
      </c>
      <c r="B1128" s="2">
        <v>-3.943180673155364E-3</v>
      </c>
      <c r="C1128" s="2">
        <v>1.041666666666669E-2</v>
      </c>
      <c r="D1128" s="2">
        <v>1.3147228472925666E-3</v>
      </c>
      <c r="F1128" s="2">
        <f t="shared" si="69"/>
        <v>-3.0487826582882962E-3</v>
      </c>
      <c r="G1128" s="2">
        <f t="shared" si="70"/>
        <v>-5.9368455603207668E-3</v>
      </c>
      <c r="H1128" s="2">
        <f t="shared" si="71"/>
        <v>9.1049552171352608E-3</v>
      </c>
      <c r="I1128" s="2">
        <f t="shared" si="72"/>
        <v>-1.8701783066621496E-3</v>
      </c>
    </row>
    <row r="1129" spans="1:9" x14ac:dyDescent="0.3">
      <c r="A1129" s="2">
        <v>-2.6320608227501326E-3</v>
      </c>
      <c r="B1129" s="2">
        <v>-7.0776921423519271E-3</v>
      </c>
      <c r="C1129" s="2">
        <v>-2.7491408934707928E-2</v>
      </c>
      <c r="D1129" s="2">
        <v>-2.6688676970416009E-2</v>
      </c>
      <c r="F1129" s="2">
        <f t="shared" si="69"/>
        <v>-3.4993286308269075E-3</v>
      </c>
      <c r="G1129" s="2">
        <f t="shared" si="70"/>
        <v>-9.0713570295173299E-3</v>
      </c>
      <c r="H1129" s="2">
        <f t="shared" si="71"/>
        <v>-2.8803120384239357E-2</v>
      </c>
      <c r="I1129" s="2">
        <f t="shared" si="72"/>
        <v>-2.9873578124370727E-2</v>
      </c>
    </row>
    <row r="1130" spans="1:9" x14ac:dyDescent="0.3">
      <c r="A1130" s="2">
        <v>1.2577863139749137E-2</v>
      </c>
      <c r="B1130" s="2">
        <v>-4.1077974516207094E-3</v>
      </c>
      <c r="C1130" s="2">
        <v>-2.1201413427561887E-2</v>
      </c>
      <c r="D1130" s="2">
        <v>2.1768868463684032E-2</v>
      </c>
      <c r="F1130" s="2">
        <f t="shared" si="69"/>
        <v>1.1710595331672362E-2</v>
      </c>
      <c r="G1130" s="2">
        <f t="shared" si="70"/>
        <v>-6.1014623387861122E-3</v>
      </c>
      <c r="H1130" s="2">
        <f t="shared" si="71"/>
        <v>-2.2513124877093317E-2</v>
      </c>
      <c r="I1130" s="2">
        <f t="shared" si="72"/>
        <v>1.8583967309729315E-2</v>
      </c>
    </row>
    <row r="1131" spans="1:9" x14ac:dyDescent="0.3">
      <c r="A1131" s="2">
        <v>3.9093906356384156E-3</v>
      </c>
      <c r="B1131" s="2">
        <v>-1.1888861024707409E-2</v>
      </c>
      <c r="C1131" s="2">
        <v>-2.5270758122743656E-2</v>
      </c>
      <c r="D1131" s="2">
        <v>-1.0925728300239626E-2</v>
      </c>
      <c r="F1131" s="2">
        <f t="shared" si="69"/>
        <v>3.0421228275616411E-3</v>
      </c>
      <c r="G1131" s="2">
        <f t="shared" si="70"/>
        <v>-1.3882525911872811E-2</v>
      </c>
      <c r="H1131" s="2">
        <f t="shared" si="71"/>
        <v>-2.6582469572275086E-2</v>
      </c>
      <c r="I1131" s="2">
        <f t="shared" si="72"/>
        <v>-1.4110629454194341E-2</v>
      </c>
    </row>
    <row r="1132" spans="1:9" x14ac:dyDescent="0.3">
      <c r="A1132" s="2">
        <v>3.056715999405003E-3</v>
      </c>
      <c r="B1132" s="2">
        <v>8.9625389809699016E-3</v>
      </c>
      <c r="C1132" s="2">
        <v>7.4074074074073808E-3</v>
      </c>
      <c r="D1132" s="2">
        <v>1.196740440144732E-3</v>
      </c>
      <c r="F1132" s="2">
        <f t="shared" si="69"/>
        <v>2.1894481913282285E-3</v>
      </c>
      <c r="G1132" s="2">
        <f t="shared" si="70"/>
        <v>6.9688740938044988E-3</v>
      </c>
      <c r="H1132" s="2">
        <f t="shared" si="71"/>
        <v>6.0956959578759512E-3</v>
      </c>
      <c r="I1132" s="2">
        <f t="shared" si="72"/>
        <v>-1.9881607138099843E-3</v>
      </c>
    </row>
    <row r="1133" spans="1:9" x14ac:dyDescent="0.3">
      <c r="A1133" s="2">
        <v>-6.6795992485906453E-4</v>
      </c>
      <c r="B1133" s="2">
        <v>-1.0586532157505964E-2</v>
      </c>
      <c r="C1133" s="2">
        <v>-1.8382352941176471E-2</v>
      </c>
      <c r="D1133" s="2">
        <v>2.3077784622457215E-2</v>
      </c>
      <c r="F1133" s="2">
        <f t="shared" si="69"/>
        <v>-1.5352277329358393E-3</v>
      </c>
      <c r="G1133" s="2">
        <f t="shared" si="70"/>
        <v>-1.2580197044671367E-2</v>
      </c>
      <c r="H1133" s="2">
        <f t="shared" si="71"/>
        <v>-1.9694064390707901E-2</v>
      </c>
      <c r="I1133" s="2">
        <f t="shared" si="72"/>
        <v>1.9892883468502497E-2</v>
      </c>
    </row>
    <row r="1134" spans="1:9" x14ac:dyDescent="0.3">
      <c r="A1134" s="2">
        <v>2.088642050497899E-4</v>
      </c>
      <c r="B1134" s="2">
        <v>-1.3097976035360202E-2</v>
      </c>
      <c r="C1134" s="2">
        <v>-7.4906367041198234E-3</v>
      </c>
      <c r="D1134" s="2">
        <v>8.8993261300262749E-2</v>
      </c>
      <c r="F1134" s="2">
        <f t="shared" si="69"/>
        <v>-6.584036030269848E-4</v>
      </c>
      <c r="G1134" s="2">
        <f t="shared" si="70"/>
        <v>-1.5091640922525604E-2</v>
      </c>
      <c r="H1134" s="2">
        <f t="shared" si="71"/>
        <v>-8.8023481536512529E-3</v>
      </c>
      <c r="I1134" s="2">
        <f t="shared" si="72"/>
        <v>8.5808360146308035E-2</v>
      </c>
    </row>
    <row r="1135" spans="1:9" x14ac:dyDescent="0.3">
      <c r="A1135" s="2">
        <v>2.6311598971991371E-3</v>
      </c>
      <c r="B1135" s="2">
        <v>-4.8601457307972853E-3</v>
      </c>
      <c r="C1135" s="2">
        <v>-3.7735849056604312E-3</v>
      </c>
      <c r="D1135" s="2">
        <v>-1.1099608830204296E-2</v>
      </c>
      <c r="F1135" s="2">
        <f t="shared" si="69"/>
        <v>1.7638920891223625E-3</v>
      </c>
      <c r="G1135" s="2">
        <f t="shared" si="70"/>
        <v>-6.8538106179626881E-3</v>
      </c>
      <c r="H1135" s="2">
        <f t="shared" si="71"/>
        <v>-5.0852963551918607E-3</v>
      </c>
      <c r="I1135" s="2">
        <f t="shared" si="72"/>
        <v>-1.4284509984159012E-2</v>
      </c>
    </row>
    <row r="1136" spans="1:9" x14ac:dyDescent="0.3">
      <c r="A1136" s="2">
        <v>-9.6846755007077515E-3</v>
      </c>
      <c r="B1136" s="2">
        <v>-1.6279356577987762E-3</v>
      </c>
      <c r="C1136" s="2">
        <v>-1.1363636363636256E-2</v>
      </c>
      <c r="D1136" s="2">
        <v>-1.5876678396096747E-2</v>
      </c>
      <c r="F1136" s="2">
        <f t="shared" si="69"/>
        <v>-1.0551943308784527E-2</v>
      </c>
      <c r="G1136" s="2">
        <f t="shared" si="70"/>
        <v>-3.6216005449641788E-3</v>
      </c>
      <c r="H1136" s="2">
        <f t="shared" si="71"/>
        <v>-1.2675347813167686E-2</v>
      </c>
      <c r="I1136" s="2">
        <f t="shared" si="72"/>
        <v>-1.9061579550051465E-2</v>
      </c>
    </row>
    <row r="1137" spans="1:9" x14ac:dyDescent="0.3">
      <c r="A1137" s="2">
        <v>7.0874669697725589E-3</v>
      </c>
      <c r="B1137" s="2">
        <v>1.8375696456569494E-2</v>
      </c>
      <c r="C1137" s="2">
        <v>1.5325670498084237E-2</v>
      </c>
      <c r="D1137" s="2">
        <v>1.7595140716897761E-3</v>
      </c>
      <c r="F1137" s="2">
        <f t="shared" si="69"/>
        <v>6.2201991616957844E-3</v>
      </c>
      <c r="G1137" s="2">
        <f t="shared" si="70"/>
        <v>1.6382031569404092E-2</v>
      </c>
      <c r="H1137" s="2">
        <f t="shared" si="71"/>
        <v>1.4013959048552807E-2</v>
      </c>
      <c r="I1137" s="2">
        <f t="shared" si="72"/>
        <v>-1.4253870822649401E-3</v>
      </c>
    </row>
    <row r="1138" spans="1:9" x14ac:dyDescent="0.3">
      <c r="A1138" s="2">
        <v>1.0817316739736705E-2</v>
      </c>
      <c r="B1138" s="2">
        <v>1.9214158811257737E-2</v>
      </c>
      <c r="C1138" s="2">
        <v>-7.5471698113207279E-3</v>
      </c>
      <c r="D1138" s="2">
        <v>7.1316715408015846E-2</v>
      </c>
      <c r="F1138" s="2">
        <f t="shared" si="69"/>
        <v>9.9500489316599293E-3</v>
      </c>
      <c r="G1138" s="2">
        <f t="shared" si="70"/>
        <v>1.7220493924092334E-2</v>
      </c>
      <c r="H1138" s="2">
        <f t="shared" si="71"/>
        <v>-8.8588812608521566E-3</v>
      </c>
      <c r="I1138" s="2">
        <f t="shared" si="72"/>
        <v>6.8131814254061132E-2</v>
      </c>
    </row>
    <row r="1139" spans="1:9" x14ac:dyDescent="0.3">
      <c r="A1139" s="2">
        <v>7.251487214000007E-3</v>
      </c>
      <c r="B1139" s="2">
        <v>-6.4048193353474139E-3</v>
      </c>
      <c r="C1139" s="2">
        <v>-7.6045627376425586E-3</v>
      </c>
      <c r="D1139" s="2">
        <v>0.16914908157723799</v>
      </c>
      <c r="F1139" s="2">
        <f t="shared" si="69"/>
        <v>6.3842194059232325E-3</v>
      </c>
      <c r="G1139" s="2">
        <f t="shared" si="70"/>
        <v>-8.3984842225128167E-3</v>
      </c>
      <c r="H1139" s="2">
        <f t="shared" si="71"/>
        <v>-8.9162741871739882E-3</v>
      </c>
      <c r="I1139" s="2">
        <f t="shared" si="72"/>
        <v>0.16596418042328326</v>
      </c>
    </row>
    <row r="1140" spans="1:9" x14ac:dyDescent="0.3">
      <c r="A1140" s="2">
        <v>9.5785449697466472E-3</v>
      </c>
      <c r="B1140" s="2">
        <v>-4.8041984217339264E-3</v>
      </c>
      <c r="C1140" s="2">
        <v>-1.5325670498084372E-2</v>
      </c>
      <c r="D1140" s="2">
        <v>-2.547861675810411E-2</v>
      </c>
      <c r="F1140" s="2">
        <f t="shared" si="69"/>
        <v>8.7112771616698718E-3</v>
      </c>
      <c r="G1140" s="2">
        <f t="shared" si="70"/>
        <v>-6.7978633088993292E-3</v>
      </c>
      <c r="H1140" s="2">
        <f t="shared" si="71"/>
        <v>-1.6637381947615801E-2</v>
      </c>
      <c r="I1140" s="2">
        <f t="shared" si="72"/>
        <v>-2.8663517912058827E-2</v>
      </c>
    </row>
    <row r="1141" spans="1:9" x14ac:dyDescent="0.3">
      <c r="A1141" s="2">
        <v>-1.6456254677699601E-3</v>
      </c>
      <c r="B1141" s="2">
        <v>1.6376442407577182E-2</v>
      </c>
      <c r="C1141" s="2">
        <v>2.7237354085603085E-2</v>
      </c>
      <c r="D1141" s="2">
        <v>1.1095723068600698E-3</v>
      </c>
      <c r="F1141" s="2">
        <f t="shared" si="69"/>
        <v>-2.5128932758467348E-3</v>
      </c>
      <c r="G1141" s="2">
        <f t="shared" si="70"/>
        <v>1.4382777520411779E-2</v>
      </c>
      <c r="H1141" s="2">
        <f t="shared" si="71"/>
        <v>2.5925642636071656E-2</v>
      </c>
      <c r="I1141" s="2">
        <f t="shared" si="72"/>
        <v>-2.0753288470946466E-3</v>
      </c>
    </row>
    <row r="1142" spans="1:9" x14ac:dyDescent="0.3">
      <c r="A1142" s="2">
        <v>-5.2910969417536047E-4</v>
      </c>
      <c r="B1142" s="2">
        <v>1.5030360896135799E-3</v>
      </c>
      <c r="C1142" s="2">
        <v>-2.2727272727272648E-2</v>
      </c>
      <c r="D1142" s="2">
        <v>-2.2513552190335837E-2</v>
      </c>
      <c r="F1142" s="2">
        <f t="shared" si="69"/>
        <v>-1.3963775022521351E-3</v>
      </c>
      <c r="G1142" s="2">
        <f t="shared" si="70"/>
        <v>-4.9062879755182244E-4</v>
      </c>
      <c r="H1142" s="2">
        <f t="shared" si="71"/>
        <v>-2.4038984176804078E-2</v>
      </c>
      <c r="I1142" s="2">
        <f t="shared" si="72"/>
        <v>-2.5698453344290554E-2</v>
      </c>
    </row>
    <row r="1143" spans="1:9" x14ac:dyDescent="0.3">
      <c r="A1143" s="2">
        <v>1.465987172961372E-3</v>
      </c>
      <c r="B1143" s="2">
        <v>-2.1311081148438049E-2</v>
      </c>
      <c r="C1143" s="2">
        <v>1.937984496124031E-2</v>
      </c>
      <c r="D1143" s="2">
        <v>1.1923585978247527E-2</v>
      </c>
      <c r="F1143" s="2">
        <f t="shared" si="69"/>
        <v>5.9871936488459731E-4</v>
      </c>
      <c r="G1143" s="2">
        <f t="shared" si="70"/>
        <v>-2.3304746035603452E-2</v>
      </c>
      <c r="H1143" s="2">
        <f t="shared" si="71"/>
        <v>1.806813351170888E-2</v>
      </c>
      <c r="I1143" s="2">
        <f t="shared" si="72"/>
        <v>8.7386848242928111E-3</v>
      </c>
    </row>
    <row r="1144" spans="1:9" x14ac:dyDescent="0.3">
      <c r="A1144" s="2">
        <v>-1.4353405409301733E-2</v>
      </c>
      <c r="B1144" s="2">
        <v>1.3494154052800097E-3</v>
      </c>
      <c r="C1144" s="2">
        <v>0</v>
      </c>
      <c r="D1144" s="2">
        <v>6.4775298279300738E-4</v>
      </c>
      <c r="F1144" s="2">
        <f t="shared" si="69"/>
        <v>-1.5220673217378508E-2</v>
      </c>
      <c r="G1144" s="2">
        <f t="shared" si="70"/>
        <v>-6.4424948188539265E-4</v>
      </c>
      <c r="H1144" s="2">
        <f t="shared" si="71"/>
        <v>-1.3117114495314294E-3</v>
      </c>
      <c r="I1144" s="2">
        <f t="shared" si="72"/>
        <v>-2.5371481711617089E-3</v>
      </c>
    </row>
    <row r="1145" spans="1:9" x14ac:dyDescent="0.3">
      <c r="A1145" s="2">
        <v>4.0840336626234864E-3</v>
      </c>
      <c r="B1145" s="2">
        <v>4.900459418070444E-3</v>
      </c>
      <c r="C1145" s="2">
        <v>3.8022813688212117E-3</v>
      </c>
      <c r="D1145" s="2">
        <v>6.0889708665228344E-3</v>
      </c>
      <c r="F1145" s="2">
        <f t="shared" si="69"/>
        <v>3.2167658545467119E-3</v>
      </c>
      <c r="G1145" s="2">
        <f t="shared" si="70"/>
        <v>2.9067945309050416E-3</v>
      </c>
      <c r="H1145" s="2">
        <f t="shared" si="71"/>
        <v>2.4905699192897821E-3</v>
      </c>
      <c r="I1145" s="2">
        <f t="shared" si="72"/>
        <v>2.9040697125681182E-3</v>
      </c>
    </row>
    <row r="1146" spans="1:9" x14ac:dyDescent="0.3">
      <c r="A1146" s="2">
        <v>1.240779457588775E-2</v>
      </c>
      <c r="B1146" s="2">
        <v>-3.840321853093606E-3</v>
      </c>
      <c r="C1146" s="2">
        <v>5.6818181818181823E-2</v>
      </c>
      <c r="D1146" s="2">
        <v>6.6085806077040574E-3</v>
      </c>
      <c r="F1146" s="2">
        <f t="shared" si="69"/>
        <v>1.1540526767810975E-2</v>
      </c>
      <c r="G1146" s="2">
        <f t="shared" si="70"/>
        <v>-5.8339867402590079E-3</v>
      </c>
      <c r="H1146" s="2">
        <f t="shared" si="71"/>
        <v>5.5506470368650397E-2</v>
      </c>
      <c r="I1146" s="2">
        <f t="shared" si="72"/>
        <v>3.4236794537493413E-3</v>
      </c>
    </row>
    <row r="1147" spans="1:9" x14ac:dyDescent="0.3">
      <c r="A1147" s="2">
        <v>1.2763101779836354E-2</v>
      </c>
      <c r="B1147" s="2">
        <v>2.0193661099801945E-3</v>
      </c>
      <c r="C1147" s="2">
        <v>7.1684587813621095E-3</v>
      </c>
      <c r="D1147" s="2">
        <v>3.3776195416446303E-2</v>
      </c>
      <c r="F1147" s="2">
        <f t="shared" si="69"/>
        <v>1.1895833971759579E-2</v>
      </c>
      <c r="G1147" s="2">
        <f t="shared" si="70"/>
        <v>2.570122281479216E-5</v>
      </c>
      <c r="H1147" s="2">
        <f t="shared" si="71"/>
        <v>5.8567473318306799E-3</v>
      </c>
      <c r="I1147" s="2">
        <f t="shared" si="72"/>
        <v>3.0591294262491586E-2</v>
      </c>
    </row>
    <row r="1148" spans="1:9" x14ac:dyDescent="0.3">
      <c r="A1148" s="2">
        <v>1.0177873458314038E-2</v>
      </c>
      <c r="B1148" s="2">
        <v>2.3389342290076373E-2</v>
      </c>
      <c r="C1148" s="2">
        <v>3.5587188612098883E-3</v>
      </c>
      <c r="D1148" s="2">
        <v>-3.7435493069610734E-3</v>
      </c>
      <c r="F1148" s="2">
        <f t="shared" si="69"/>
        <v>9.3106056502372629E-3</v>
      </c>
      <c r="G1148" s="2">
        <f t="shared" si="70"/>
        <v>2.139567740291097E-2</v>
      </c>
      <c r="H1148" s="2">
        <f t="shared" si="71"/>
        <v>2.2470074116784592E-3</v>
      </c>
      <c r="I1148" s="2">
        <f t="shared" si="72"/>
        <v>-6.9284504609157891E-3</v>
      </c>
    </row>
    <row r="1149" spans="1:9" x14ac:dyDescent="0.3">
      <c r="A1149" s="2">
        <v>1.4716421261404161E-2</v>
      </c>
      <c r="B1149" s="2">
        <v>-1.2591058238232084E-2</v>
      </c>
      <c r="C1149" s="2">
        <v>-7.0921985815602584E-3</v>
      </c>
      <c r="D1149" s="2">
        <v>-1.3202072302958064E-2</v>
      </c>
      <c r="F1149" s="2">
        <f t="shared" si="69"/>
        <v>1.3849153453327386E-2</v>
      </c>
      <c r="G1149" s="2">
        <f t="shared" si="70"/>
        <v>-1.4584723125397487E-2</v>
      </c>
      <c r="H1149" s="2">
        <f t="shared" si="71"/>
        <v>-8.4039100310916871E-3</v>
      </c>
      <c r="I1149" s="2">
        <f t="shared" si="72"/>
        <v>-1.6386973456912781E-2</v>
      </c>
    </row>
    <row r="1150" spans="1:9" x14ac:dyDescent="0.3">
      <c r="A1150" s="2">
        <v>-1.2098899501312549E-2</v>
      </c>
      <c r="B1150" s="2">
        <v>3.4447767966092812E-3</v>
      </c>
      <c r="C1150" s="2">
        <v>-6.4285714285714307E-2</v>
      </c>
      <c r="D1150" s="2">
        <v>-5.351462881427968E-2</v>
      </c>
      <c r="F1150" s="2">
        <f t="shared" si="69"/>
        <v>-1.2966167309389324E-2</v>
      </c>
      <c r="G1150" s="2">
        <f t="shared" si="70"/>
        <v>1.4511119094438789E-3</v>
      </c>
      <c r="H1150" s="2">
        <f t="shared" si="71"/>
        <v>-6.559742573524574E-2</v>
      </c>
      <c r="I1150" s="2">
        <f t="shared" si="72"/>
        <v>-5.6699529968234394E-2</v>
      </c>
    </row>
    <row r="1151" spans="1:9" x14ac:dyDescent="0.3">
      <c r="A1151" s="2">
        <v>1.4007933194617369E-2</v>
      </c>
      <c r="B1151" s="2">
        <v>2.0416781203322864E-2</v>
      </c>
      <c r="C1151" s="2">
        <v>4.1984732824427537E-2</v>
      </c>
      <c r="D1151" s="2">
        <v>5.7114792249133928E-3</v>
      </c>
      <c r="F1151" s="2">
        <f t="shared" si="69"/>
        <v>1.3140665386540594E-2</v>
      </c>
      <c r="G1151" s="2">
        <f t="shared" si="70"/>
        <v>1.8423116316157461E-2</v>
      </c>
      <c r="H1151" s="2">
        <f t="shared" si="71"/>
        <v>4.0673021374896111E-2</v>
      </c>
      <c r="I1151" s="2">
        <f t="shared" si="72"/>
        <v>2.5265780709586767E-3</v>
      </c>
    </row>
    <row r="1152" spans="1:9" x14ac:dyDescent="0.3">
      <c r="A1152" s="2">
        <v>9.7559070152623589E-4</v>
      </c>
      <c r="B1152" s="2">
        <v>7.7317922616265957E-3</v>
      </c>
      <c r="C1152" s="2">
        <v>-3.663003663003715E-3</v>
      </c>
      <c r="D1152" s="2">
        <v>3.0717378337351154E-3</v>
      </c>
      <c r="F1152" s="2">
        <f t="shared" si="69"/>
        <v>1.0832289344946122E-4</v>
      </c>
      <c r="G1152" s="2">
        <f t="shared" si="70"/>
        <v>5.7381273744611938E-3</v>
      </c>
      <c r="H1152" s="2">
        <f t="shared" si="71"/>
        <v>-4.9747151125351446E-3</v>
      </c>
      <c r="I1152" s="2">
        <f t="shared" si="72"/>
        <v>-1.1316332021960073E-4</v>
      </c>
    </row>
    <row r="1153" spans="1:9" x14ac:dyDescent="0.3">
      <c r="A1153" s="2">
        <v>5.0681272301365534E-3</v>
      </c>
      <c r="B1153" s="2">
        <v>2.049900404593177E-3</v>
      </c>
      <c r="C1153" s="2">
        <v>-1.8382352941176471E-2</v>
      </c>
      <c r="D1153" s="2">
        <v>2.0332170494221681E-2</v>
      </c>
      <c r="F1153" s="2">
        <f t="shared" si="69"/>
        <v>4.200859422059779E-3</v>
      </c>
      <c r="G1153" s="2">
        <f t="shared" si="70"/>
        <v>5.6235517427774637E-5</v>
      </c>
      <c r="H1153" s="2">
        <f t="shared" si="71"/>
        <v>-1.9694064390707901E-2</v>
      </c>
      <c r="I1153" s="2">
        <f t="shared" si="72"/>
        <v>1.7147269340266964E-2</v>
      </c>
    </row>
    <row r="1154" spans="1:9" x14ac:dyDescent="0.3">
      <c r="A1154" s="2">
        <v>3.413451574927103E-3</v>
      </c>
      <c r="B1154" s="2">
        <v>1.239111093729223E-2</v>
      </c>
      <c r="C1154" s="2">
        <v>7.4906367041198234E-3</v>
      </c>
      <c r="D1154" s="2">
        <v>-7.7125245172359903E-3</v>
      </c>
      <c r="F1154" s="2">
        <f t="shared" si="69"/>
        <v>2.5461837668503285E-3</v>
      </c>
      <c r="G1154" s="2">
        <f t="shared" si="70"/>
        <v>1.0397446050126827E-2</v>
      </c>
      <c r="H1154" s="2">
        <f t="shared" si="71"/>
        <v>6.1789252545883938E-3</v>
      </c>
      <c r="I1154" s="2">
        <f t="shared" si="72"/>
        <v>-1.0897425671190706E-2</v>
      </c>
    </row>
    <row r="1155" spans="1:9" x14ac:dyDescent="0.3">
      <c r="A1155" s="2">
        <v>7.2288498720732815E-3</v>
      </c>
      <c r="B1155" s="2">
        <v>-4.5609515094179702E-3</v>
      </c>
      <c r="C1155" s="2">
        <v>-1.4869888475836378E-2</v>
      </c>
      <c r="D1155" s="2">
        <v>-1.1764360647508198E-2</v>
      </c>
      <c r="F1155" s="2">
        <f t="shared" si="69"/>
        <v>6.3615820639965071E-3</v>
      </c>
      <c r="G1155" s="2">
        <f t="shared" si="70"/>
        <v>-6.554616396583373E-3</v>
      </c>
      <c r="H1155" s="2">
        <f t="shared" si="71"/>
        <v>-1.6181599925367808E-2</v>
      </c>
      <c r="I1155" s="2">
        <f t="shared" si="72"/>
        <v>-1.4949261801462914E-2</v>
      </c>
    </row>
    <row r="1156" spans="1:9" x14ac:dyDescent="0.3">
      <c r="A1156" s="2">
        <v>-7.9062376897753809E-3</v>
      </c>
      <c r="B1156" s="2">
        <v>8.8157246393428101E-3</v>
      </c>
      <c r="C1156" s="2">
        <v>0.20754716981132076</v>
      </c>
      <c r="D1156" s="2">
        <v>1.3897309641601583E-2</v>
      </c>
      <c r="F1156" s="2">
        <f t="shared" ref="F1156:F1219" si="73">A1156-A$1236</f>
        <v>-8.7735054978521562E-3</v>
      </c>
      <c r="G1156" s="2">
        <f t="shared" si="70"/>
        <v>6.8220597521774073E-3</v>
      </c>
      <c r="H1156" s="2">
        <f t="shared" si="71"/>
        <v>0.20623545836178933</v>
      </c>
      <c r="I1156" s="2">
        <f t="shared" si="72"/>
        <v>1.0712408487646867E-2</v>
      </c>
    </row>
    <row r="1157" spans="1:9" x14ac:dyDescent="0.3">
      <c r="A1157" s="2">
        <v>2.0503487883583955E-3</v>
      </c>
      <c r="B1157" s="2">
        <v>3.6218971559585931E-3</v>
      </c>
      <c r="C1157" s="2">
        <v>6.25E-2</v>
      </c>
      <c r="D1157" s="2">
        <v>2.3956194799436125E-2</v>
      </c>
      <c r="F1157" s="2">
        <f t="shared" si="73"/>
        <v>1.1830809802816208E-3</v>
      </c>
      <c r="G1157" s="2">
        <f t="shared" si="70"/>
        <v>1.6282322687931907E-3</v>
      </c>
      <c r="H1157" s="2">
        <f t="shared" si="71"/>
        <v>6.1188288550468574E-2</v>
      </c>
      <c r="I1157" s="2">
        <f t="shared" si="72"/>
        <v>2.0771293645481408E-2</v>
      </c>
    </row>
    <row r="1158" spans="1:9" x14ac:dyDescent="0.3">
      <c r="A1158" s="2">
        <v>8.2810350352282812E-3</v>
      </c>
      <c r="B1158" s="2">
        <v>-1.254505619646135E-2</v>
      </c>
      <c r="C1158" s="2">
        <v>-5.5882411764705903E-2</v>
      </c>
      <c r="D1158" s="2">
        <v>5.2104590893022589E-3</v>
      </c>
      <c r="F1158" s="2">
        <f t="shared" si="73"/>
        <v>7.4137672271515067E-3</v>
      </c>
      <c r="G1158" s="2">
        <f t="shared" si="70"/>
        <v>-1.4538721083626752E-2</v>
      </c>
      <c r="H1158" s="2">
        <f t="shared" si="71"/>
        <v>-5.7194123214237329E-2</v>
      </c>
      <c r="I1158" s="2">
        <f t="shared" si="72"/>
        <v>2.0255579353475428E-3</v>
      </c>
    </row>
    <row r="1159" spans="1:9" x14ac:dyDescent="0.3">
      <c r="A1159" s="2">
        <v>-1.0874105958889345E-2</v>
      </c>
      <c r="B1159" s="2">
        <v>-1.0558110855789981E-2</v>
      </c>
      <c r="C1159" s="2">
        <v>-1.2460997661121352E-2</v>
      </c>
      <c r="D1159" s="2">
        <v>2.4075876537796952E-2</v>
      </c>
      <c r="F1159" s="2">
        <f t="shared" si="73"/>
        <v>-1.174137376696612E-2</v>
      </c>
      <c r="G1159" s="2">
        <f t="shared" si="70"/>
        <v>-1.2551775742955384E-2</v>
      </c>
      <c r="H1159" s="2">
        <f t="shared" si="71"/>
        <v>-1.3772709110652781E-2</v>
      </c>
      <c r="I1159" s="2">
        <f t="shared" si="72"/>
        <v>2.0890975383842235E-2</v>
      </c>
    </row>
    <row r="1160" spans="1:9" x14ac:dyDescent="0.3">
      <c r="A1160" s="2">
        <v>5.167751614903549E-3</v>
      </c>
      <c r="B1160" s="2">
        <v>5.5698875080190547E-3</v>
      </c>
      <c r="C1160" s="2">
        <v>5.993684542586751E-2</v>
      </c>
      <c r="D1160" s="2">
        <v>-1.5650852480852667E-3</v>
      </c>
      <c r="F1160" s="2">
        <f t="shared" si="73"/>
        <v>4.3004838068267746E-3</v>
      </c>
      <c r="G1160" s="2">
        <f t="shared" si="70"/>
        <v>3.5762226208536523E-3</v>
      </c>
      <c r="H1160" s="2">
        <f t="shared" si="71"/>
        <v>5.8625133976336084E-2</v>
      </c>
      <c r="I1160" s="2">
        <f t="shared" si="72"/>
        <v>-4.7499864020399823E-3</v>
      </c>
    </row>
    <row r="1161" spans="1:9" x14ac:dyDescent="0.3">
      <c r="A1161" s="2">
        <v>4.2555020572811681E-3</v>
      </c>
      <c r="B1161" s="2">
        <v>9.4455554933784748E-3</v>
      </c>
      <c r="C1161" s="2">
        <v>1.785720344388126E-2</v>
      </c>
      <c r="D1161" s="2">
        <v>2.7682516307092737E-3</v>
      </c>
      <c r="F1161" s="2">
        <f t="shared" si="73"/>
        <v>3.3882342492043936E-3</v>
      </c>
      <c r="G1161" s="2">
        <f t="shared" si="70"/>
        <v>7.451890606213072E-3</v>
      </c>
      <c r="H1161" s="2">
        <f t="shared" si="71"/>
        <v>1.6545491994349831E-2</v>
      </c>
      <c r="I1161" s="2">
        <f t="shared" si="72"/>
        <v>-4.1664952324544247E-4</v>
      </c>
    </row>
    <row r="1162" spans="1:9" x14ac:dyDescent="0.3">
      <c r="A1162" s="2">
        <v>-7.8037555632872605E-3</v>
      </c>
      <c r="B1162" s="2">
        <v>4.6208050471907569E-3</v>
      </c>
      <c r="C1162" s="2">
        <v>2.9239766081869682E-3</v>
      </c>
      <c r="D1162" s="2">
        <v>-1.4335161509729948E-2</v>
      </c>
      <c r="F1162" s="2">
        <f t="shared" si="73"/>
        <v>-8.6710233713640349E-3</v>
      </c>
      <c r="G1162" s="2">
        <f t="shared" si="70"/>
        <v>2.6271401600253545E-3</v>
      </c>
      <c r="H1162" s="2">
        <f t="shared" si="71"/>
        <v>1.6122651586555389E-3</v>
      </c>
      <c r="I1162" s="2">
        <f t="shared" si="72"/>
        <v>-1.7520062663684666E-2</v>
      </c>
    </row>
    <row r="1163" spans="1:9" x14ac:dyDescent="0.3">
      <c r="A1163" s="2">
        <v>-2.6475342495377637E-3</v>
      </c>
      <c r="B1163" s="2">
        <v>-8.7966696819179648E-3</v>
      </c>
      <c r="C1163" s="2">
        <v>-5.5393527696792906E-2</v>
      </c>
      <c r="D1163" s="2">
        <v>1.7243157752657293E-2</v>
      </c>
      <c r="F1163" s="2">
        <f t="shared" si="73"/>
        <v>-3.5148020576145382E-3</v>
      </c>
      <c r="G1163" s="2">
        <f t="shared" si="70"/>
        <v>-1.0790334569083368E-2</v>
      </c>
      <c r="H1163" s="2">
        <f t="shared" si="71"/>
        <v>-5.6705239146324332E-2</v>
      </c>
      <c r="I1163" s="2">
        <f t="shared" si="72"/>
        <v>1.4058256598702577E-2</v>
      </c>
    </row>
    <row r="1164" spans="1:9" x14ac:dyDescent="0.3">
      <c r="A1164" s="2">
        <v>2.6971555124975736E-2</v>
      </c>
      <c r="B1164" s="2">
        <v>2.1461438515080855E-3</v>
      </c>
      <c r="C1164" s="2">
        <v>-3.0864812909580522E-3</v>
      </c>
      <c r="D1164" s="2">
        <v>2.7731656034730271E-2</v>
      </c>
      <c r="F1164" s="2">
        <f t="shared" si="73"/>
        <v>2.6104287316898962E-2</v>
      </c>
      <c r="G1164" s="2">
        <f t="shared" si="70"/>
        <v>1.5247896434268313E-4</v>
      </c>
      <c r="H1164" s="2">
        <f t="shared" si="71"/>
        <v>-4.3981927404894818E-3</v>
      </c>
      <c r="I1164" s="2">
        <f t="shared" si="72"/>
        <v>2.4546754880775554E-2</v>
      </c>
    </row>
    <row r="1165" spans="1:9" x14ac:dyDescent="0.3">
      <c r="A1165" s="2">
        <v>2.630087484340754E-2</v>
      </c>
      <c r="B1165" s="2">
        <v>-5.2092378596072337E-3</v>
      </c>
      <c r="C1165" s="2">
        <v>-6.192012383900861E-3</v>
      </c>
      <c r="D1165" s="2">
        <v>-5.5839033224489082E-3</v>
      </c>
      <c r="F1165" s="2">
        <f t="shared" si="73"/>
        <v>2.5433607035330767E-2</v>
      </c>
      <c r="G1165" s="2">
        <f t="shared" si="70"/>
        <v>-7.2029027467726357E-3</v>
      </c>
      <c r="H1165" s="2">
        <f t="shared" si="71"/>
        <v>-7.5037238334322905E-3</v>
      </c>
      <c r="I1165" s="2">
        <f t="shared" si="72"/>
        <v>-8.7688044764036247E-3</v>
      </c>
    </row>
    <row r="1166" spans="1:9" x14ac:dyDescent="0.3">
      <c r="A1166" s="2">
        <v>7.960107952774036E-3</v>
      </c>
      <c r="B1166" s="2">
        <v>1.2800791653248915E-3</v>
      </c>
      <c r="C1166" s="2">
        <v>-1.2460997661121352E-2</v>
      </c>
      <c r="D1166" s="2">
        <v>7.5303309870402204E-3</v>
      </c>
      <c r="F1166" s="2">
        <f t="shared" si="73"/>
        <v>7.0928401446972615E-3</v>
      </c>
      <c r="G1166" s="2">
        <f t="shared" si="70"/>
        <v>-7.1358572184051085E-4</v>
      </c>
      <c r="H1166" s="2">
        <f t="shared" si="71"/>
        <v>-1.3772709110652781E-2</v>
      </c>
      <c r="I1166" s="2">
        <f t="shared" si="72"/>
        <v>4.3454298330855047E-3</v>
      </c>
    </row>
    <row r="1167" spans="1:9" x14ac:dyDescent="0.3">
      <c r="A1167" s="2">
        <v>1.7071276089840222E-2</v>
      </c>
      <c r="B1167" s="2">
        <v>-3.6609029648081758E-3</v>
      </c>
      <c r="C1167" s="2">
        <v>4.1009463722397499E-2</v>
      </c>
      <c r="D1167" s="2">
        <v>-4.7034881411868344E-3</v>
      </c>
      <c r="F1167" s="2">
        <f t="shared" si="73"/>
        <v>1.6204008281763448E-2</v>
      </c>
      <c r="G1167" s="2">
        <f t="shared" si="70"/>
        <v>-5.6545678519735777E-3</v>
      </c>
      <c r="H1167" s="2">
        <f t="shared" si="71"/>
        <v>3.9697752272866073E-2</v>
      </c>
      <c r="I1167" s="2">
        <f t="shared" si="72"/>
        <v>-7.8883892951415509E-3</v>
      </c>
    </row>
    <row r="1168" spans="1:9" x14ac:dyDescent="0.3">
      <c r="A1168" s="2">
        <v>-1.3987267999641352E-2</v>
      </c>
      <c r="B1168" s="2">
        <v>-9.1566267466225253E-3</v>
      </c>
      <c r="C1168" s="2">
        <v>-4.5454545454545456E-2</v>
      </c>
      <c r="D1168" s="2">
        <v>-1.0681340022657387E-2</v>
      </c>
      <c r="F1168" s="2">
        <f t="shared" si="73"/>
        <v>-1.4854535807718127E-2</v>
      </c>
      <c r="G1168" s="2">
        <f t="shared" si="70"/>
        <v>-1.1150291633787928E-2</v>
      </c>
      <c r="H1168" s="2">
        <f t="shared" si="71"/>
        <v>-4.6766256904076882E-2</v>
      </c>
      <c r="I1168" s="2">
        <f t="shared" si="72"/>
        <v>-1.3866241176612103E-2</v>
      </c>
    </row>
    <row r="1169" spans="1:9" x14ac:dyDescent="0.3">
      <c r="A1169" s="2">
        <v>-9.4935338728743806E-3</v>
      </c>
      <c r="B1169" s="2">
        <v>5.827314062125194E-3</v>
      </c>
      <c r="C1169" s="2">
        <v>-4.126984126984129E-2</v>
      </c>
      <c r="D1169" s="2">
        <v>-2.7956797317192885E-2</v>
      </c>
      <c r="F1169" s="2">
        <f t="shared" si="73"/>
        <v>-1.0360801680951156E-2</v>
      </c>
      <c r="G1169" s="2">
        <f t="shared" si="70"/>
        <v>3.8336491749597916E-3</v>
      </c>
      <c r="H1169" s="2">
        <f t="shared" si="71"/>
        <v>-4.2581552719372716E-2</v>
      </c>
      <c r="I1169" s="2">
        <f t="shared" si="72"/>
        <v>-3.1141698471147602E-2</v>
      </c>
    </row>
    <row r="1170" spans="1:9" x14ac:dyDescent="0.3">
      <c r="A1170" s="2">
        <v>4.6820779093489648E-3</v>
      </c>
      <c r="B1170" s="2">
        <v>-6.7884455021972948E-3</v>
      </c>
      <c r="C1170" s="2">
        <v>0</v>
      </c>
      <c r="D1170" s="2">
        <v>-1.7552766240862418E-2</v>
      </c>
      <c r="F1170" s="2">
        <f t="shared" si="73"/>
        <v>3.8148101012721904E-3</v>
      </c>
      <c r="G1170" s="2">
        <f t="shared" si="70"/>
        <v>-8.7821103893626976E-3</v>
      </c>
      <c r="H1170" s="2">
        <f t="shared" si="71"/>
        <v>-1.3117114495314294E-3</v>
      </c>
      <c r="I1170" s="2">
        <f t="shared" si="72"/>
        <v>-2.0737667394817135E-2</v>
      </c>
    </row>
    <row r="1171" spans="1:9" x14ac:dyDescent="0.3">
      <c r="A1171" s="2">
        <v>-3.6551044841552101E-4</v>
      </c>
      <c r="B1171" s="2">
        <v>1.5613952833767226E-2</v>
      </c>
      <c r="C1171" s="2">
        <v>0</v>
      </c>
      <c r="D1171" s="2">
        <v>-1.1134331800049511E-3</v>
      </c>
      <c r="F1171" s="2">
        <f t="shared" si="73"/>
        <v>-1.2327782564922956E-3</v>
      </c>
      <c r="G1171" s="2">
        <f t="shared" ref="G1171:G1234" si="74">B1171-B$1236</f>
        <v>1.3620287946601823E-2</v>
      </c>
      <c r="H1171" s="2">
        <f t="shared" ref="H1171:H1234" si="75">C1171-C$1236</f>
        <v>-1.3117114495314294E-3</v>
      </c>
      <c r="I1171" s="2">
        <f t="shared" ref="I1171:I1234" si="76">D1171-D$1236</f>
        <v>-4.2983343339596672E-3</v>
      </c>
    </row>
    <row r="1172" spans="1:9" x14ac:dyDescent="0.3">
      <c r="A1172" s="2">
        <v>-2.8428828398122483E-2</v>
      </c>
      <c r="B1172" s="2">
        <v>-0.13732085548030459</v>
      </c>
      <c r="C1172" s="2">
        <v>-4.6357615894039687E-2</v>
      </c>
      <c r="D1172" s="2">
        <v>-6.5508046720213408E-3</v>
      </c>
      <c r="F1172" s="2">
        <f t="shared" si="73"/>
        <v>-2.9296096206199256E-2</v>
      </c>
      <c r="G1172" s="2">
        <f t="shared" si="74"/>
        <v>-0.13931452036747</v>
      </c>
      <c r="H1172" s="2">
        <f t="shared" si="75"/>
        <v>-4.7669327343571113E-2</v>
      </c>
      <c r="I1172" s="2">
        <f t="shared" si="76"/>
        <v>-9.7357058259760574E-3</v>
      </c>
    </row>
    <row r="1173" spans="1:9" x14ac:dyDescent="0.3">
      <c r="A1173" s="2">
        <v>1.1516135381360162E-2</v>
      </c>
      <c r="B1173" s="2">
        <v>5.6422342972427729E-2</v>
      </c>
      <c r="C1173" s="2">
        <v>3.4722222222222224E-2</v>
      </c>
      <c r="D1173" s="2">
        <v>2.3821104014350525E-3</v>
      </c>
      <c r="F1173" s="2">
        <f t="shared" si="73"/>
        <v>1.0648867573283387E-2</v>
      </c>
      <c r="G1173" s="2">
        <f t="shared" si="74"/>
        <v>5.4428678085262326E-2</v>
      </c>
      <c r="H1173" s="2">
        <f t="shared" si="75"/>
        <v>3.3410510772690798E-2</v>
      </c>
      <c r="I1173" s="2">
        <f t="shared" si="76"/>
        <v>-8.0279075251966361E-4</v>
      </c>
    </row>
    <row r="1174" spans="1:9" x14ac:dyDescent="0.3">
      <c r="A1174" s="2">
        <v>6.8458383406195186E-3</v>
      </c>
      <c r="B1174" s="2">
        <v>-1.8142465825056221E-2</v>
      </c>
      <c r="C1174" s="2">
        <v>-2.013422818791951E-2</v>
      </c>
      <c r="D1174" s="2">
        <v>-3.3924652279980583E-3</v>
      </c>
      <c r="F1174" s="2">
        <f t="shared" si="73"/>
        <v>5.9785705325427442E-3</v>
      </c>
      <c r="G1174" s="2">
        <f t="shared" si="74"/>
        <v>-2.0136130712221624E-2</v>
      </c>
      <c r="H1174" s="2">
        <f t="shared" si="75"/>
        <v>-2.144593963745094E-2</v>
      </c>
      <c r="I1174" s="2">
        <f t="shared" si="76"/>
        <v>-6.5773663819527744E-3</v>
      </c>
    </row>
    <row r="1175" spans="1:9" x14ac:dyDescent="0.3">
      <c r="A1175" s="2">
        <v>7.0192045111623594E-2</v>
      </c>
      <c r="B1175" s="2">
        <v>-1.9968910477662222E-2</v>
      </c>
      <c r="C1175" s="2">
        <v>6.8493150684931269E-3</v>
      </c>
      <c r="D1175" s="2">
        <v>5.9113145634127715E-2</v>
      </c>
      <c r="F1175" s="2">
        <f t="shared" si="73"/>
        <v>6.9324777303546817E-2</v>
      </c>
      <c r="G1175" s="2">
        <f t="shared" si="74"/>
        <v>-2.1962575364827625E-2</v>
      </c>
      <c r="H1175" s="2">
        <f t="shared" si="75"/>
        <v>5.5376036189616973E-3</v>
      </c>
      <c r="I1175" s="2">
        <f t="shared" si="76"/>
        <v>5.5928244480173001E-2</v>
      </c>
    </row>
    <row r="1176" spans="1:9" x14ac:dyDescent="0.3">
      <c r="A1176" s="2">
        <v>-2.7916886593745038E-2</v>
      </c>
      <c r="B1176" s="2">
        <v>-1.0121677853215254E-2</v>
      </c>
      <c r="C1176" s="2">
        <v>-1.3605442176870701E-2</v>
      </c>
      <c r="D1176" s="2">
        <v>8.6307398384194867E-3</v>
      </c>
      <c r="F1176" s="2">
        <f t="shared" si="73"/>
        <v>-2.8784154401821811E-2</v>
      </c>
      <c r="G1176" s="2">
        <f t="shared" si="74"/>
        <v>-1.2115342740380657E-2</v>
      </c>
      <c r="H1176" s="2">
        <f t="shared" si="75"/>
        <v>-1.4917153626402131E-2</v>
      </c>
      <c r="I1176" s="2">
        <f t="shared" si="76"/>
        <v>5.445838684464771E-3</v>
      </c>
    </row>
    <row r="1177" spans="1:9" x14ac:dyDescent="0.3">
      <c r="A1177" s="2">
        <v>1.3497913151585116E-2</v>
      </c>
      <c r="B1177" s="2">
        <v>4.9856294597940137E-2</v>
      </c>
      <c r="C1177" s="2">
        <v>-1.0344827586206921E-2</v>
      </c>
      <c r="D1177" s="2">
        <v>1.6466597776284665E-2</v>
      </c>
      <c r="F1177" s="2">
        <f t="shared" si="73"/>
        <v>1.2630645343508341E-2</v>
      </c>
      <c r="G1177" s="2">
        <f t="shared" si="74"/>
        <v>4.7862629710774734E-2</v>
      </c>
      <c r="H1177" s="2">
        <f t="shared" si="75"/>
        <v>-1.165653903573835E-2</v>
      </c>
      <c r="I1177" s="2">
        <f t="shared" si="76"/>
        <v>1.3281696622329949E-2</v>
      </c>
    </row>
    <row r="1178" spans="1:9" x14ac:dyDescent="0.3">
      <c r="A1178" s="2">
        <v>1.7541049680169806E-5</v>
      </c>
      <c r="B1178" s="2">
        <v>-1.8970047453510039E-2</v>
      </c>
      <c r="C1178" s="2">
        <v>-1.3937282229965108E-2</v>
      </c>
      <c r="D1178" s="2">
        <v>3.66008911521324E-3</v>
      </c>
      <c r="F1178" s="2">
        <f t="shared" si="73"/>
        <v>-8.4972675839660482E-4</v>
      </c>
      <c r="G1178" s="2">
        <f t="shared" si="74"/>
        <v>-2.0963712340675442E-2</v>
      </c>
      <c r="H1178" s="2">
        <f t="shared" si="75"/>
        <v>-1.5248993679496538E-2</v>
      </c>
      <c r="I1178" s="2">
        <f t="shared" si="76"/>
        <v>4.7518796125852391E-4</v>
      </c>
    </row>
    <row r="1179" spans="1:9" x14ac:dyDescent="0.3">
      <c r="A1179" s="2">
        <v>2.1764221054061381E-2</v>
      </c>
      <c r="B1179" s="2">
        <v>-2.4008513773411022E-3</v>
      </c>
      <c r="C1179" s="2">
        <v>-7.0671378091872539E-3</v>
      </c>
      <c r="D1179" s="2">
        <v>1.2525609640082623E-3</v>
      </c>
      <c r="F1179" s="2">
        <f t="shared" si="73"/>
        <v>2.0896953245984607E-2</v>
      </c>
      <c r="G1179" s="2">
        <f t="shared" si="74"/>
        <v>-4.3945162645065046E-3</v>
      </c>
      <c r="H1179" s="2">
        <f t="shared" si="75"/>
        <v>-8.3788492587186826E-3</v>
      </c>
      <c r="I1179" s="2">
        <f t="shared" si="76"/>
        <v>-1.9323401899464538E-3</v>
      </c>
    </row>
    <row r="1180" spans="1:9" x14ac:dyDescent="0.3">
      <c r="A1180" s="2">
        <v>-1.2811228049495957E-2</v>
      </c>
      <c r="B1180" s="2">
        <v>-1.9838688385502457E-2</v>
      </c>
      <c r="C1180" s="2">
        <v>-2.1352313167259836E-2</v>
      </c>
      <c r="D1180" s="2">
        <v>5.0673804013687115E-3</v>
      </c>
      <c r="F1180" s="2">
        <f t="shared" si="73"/>
        <v>-1.3678495857572732E-2</v>
      </c>
      <c r="G1180" s="2">
        <f t="shared" si="74"/>
        <v>-2.1832353272667859E-2</v>
      </c>
      <c r="H1180" s="2">
        <f t="shared" si="75"/>
        <v>-2.2664024616791265E-2</v>
      </c>
      <c r="I1180" s="2">
        <f t="shared" si="76"/>
        <v>1.8824792474139954E-3</v>
      </c>
    </row>
    <row r="1181" spans="1:9" x14ac:dyDescent="0.3">
      <c r="A1181" s="2">
        <v>-7.8004032653290582E-3</v>
      </c>
      <c r="B1181" s="2">
        <v>7.7642523151223598E-3</v>
      </c>
      <c r="C1181" s="2">
        <v>3.6363636363636362E-2</v>
      </c>
      <c r="D1181" s="2">
        <v>9.5479838875202547E-3</v>
      </c>
      <c r="F1181" s="2">
        <f t="shared" si="73"/>
        <v>-8.6676710734058336E-3</v>
      </c>
      <c r="G1181" s="2">
        <f t="shared" si="74"/>
        <v>5.770587427956957E-3</v>
      </c>
      <c r="H1181" s="2">
        <f t="shared" si="75"/>
        <v>3.5051924914104936E-2</v>
      </c>
      <c r="I1181" s="2">
        <f t="shared" si="76"/>
        <v>6.363082733565539E-3</v>
      </c>
    </row>
    <row r="1182" spans="1:9" x14ac:dyDescent="0.3">
      <c r="A1182" s="2">
        <v>1.0050409726523289E-2</v>
      </c>
      <c r="B1182" s="2">
        <v>4.0168418914817428E-3</v>
      </c>
      <c r="C1182" s="2">
        <v>5.2631578947368418E-2</v>
      </c>
      <c r="D1182" s="2">
        <v>8.1467336714787005E-3</v>
      </c>
      <c r="F1182" s="2">
        <f t="shared" si="73"/>
        <v>9.1831419184465139E-3</v>
      </c>
      <c r="G1182" s="2">
        <f t="shared" si="74"/>
        <v>2.0231770043163404E-3</v>
      </c>
      <c r="H1182" s="2">
        <f t="shared" si="75"/>
        <v>5.1319867497836992E-2</v>
      </c>
      <c r="I1182" s="2">
        <f t="shared" si="76"/>
        <v>4.9618325175239848E-3</v>
      </c>
    </row>
    <row r="1183" spans="1:9" x14ac:dyDescent="0.3">
      <c r="A1183" s="2">
        <v>5.529920857412174E-3</v>
      </c>
      <c r="B1183" s="2">
        <v>-1.8823344201167744E-2</v>
      </c>
      <c r="C1183" s="2">
        <v>-1.3333333333333286E-2</v>
      </c>
      <c r="D1183" s="2">
        <v>-1.8963728390344634E-2</v>
      </c>
      <c r="F1183" s="2">
        <f t="shared" si="73"/>
        <v>4.6626530493353996E-3</v>
      </c>
      <c r="G1183" s="2">
        <f t="shared" si="74"/>
        <v>-2.0817009088333147E-2</v>
      </c>
      <c r="H1183" s="2">
        <f t="shared" si="75"/>
        <v>-1.4645044782864715E-2</v>
      </c>
      <c r="I1183" s="2">
        <f t="shared" si="76"/>
        <v>-2.2148629544299352E-2</v>
      </c>
    </row>
    <row r="1184" spans="1:9" x14ac:dyDescent="0.3">
      <c r="A1184" s="2">
        <v>7.3269545728816485E-3</v>
      </c>
      <c r="B1184" s="2">
        <v>-2.7606983957219292E-2</v>
      </c>
      <c r="C1184" s="2">
        <v>4.7297297297297244E-2</v>
      </c>
      <c r="D1184" s="2">
        <v>1.470676373121799E-2</v>
      </c>
      <c r="F1184" s="2">
        <f t="shared" si="73"/>
        <v>6.459686764804874E-3</v>
      </c>
      <c r="G1184" s="2">
        <f t="shared" si="74"/>
        <v>-2.9600648844384694E-2</v>
      </c>
      <c r="H1184" s="2">
        <f t="shared" si="75"/>
        <v>4.5985585847765818E-2</v>
      </c>
      <c r="I1184" s="2">
        <f t="shared" si="76"/>
        <v>1.1521862577263274E-2</v>
      </c>
    </row>
    <row r="1185" spans="1:9" x14ac:dyDescent="0.3">
      <c r="A1185" s="2">
        <v>-5.7504874208454369E-3</v>
      </c>
      <c r="B1185" s="2">
        <v>-5.2450629351502111E-2</v>
      </c>
      <c r="C1185" s="2">
        <v>-6.7741935483871016E-2</v>
      </c>
      <c r="D1185" s="2">
        <v>-1.4135964074602604E-2</v>
      </c>
      <c r="F1185" s="2">
        <f t="shared" si="73"/>
        <v>-6.6177552289222114E-3</v>
      </c>
      <c r="G1185" s="2">
        <f t="shared" si="74"/>
        <v>-5.4444294238667514E-2</v>
      </c>
      <c r="H1185" s="2">
        <f t="shared" si="75"/>
        <v>-6.9053646933402449E-2</v>
      </c>
      <c r="I1185" s="2">
        <f t="shared" si="76"/>
        <v>-1.732086522855732E-2</v>
      </c>
    </row>
    <row r="1186" spans="1:9" x14ac:dyDescent="0.3">
      <c r="A1186" s="2">
        <v>8.778875763474683E-3</v>
      </c>
      <c r="B1186" s="2">
        <v>-9.2861635063349792E-3</v>
      </c>
      <c r="C1186" s="2">
        <v>1.7301038062283738E-2</v>
      </c>
      <c r="D1186" s="2">
        <v>2.7446804953072182E-3</v>
      </c>
      <c r="F1186" s="2">
        <f t="shared" si="73"/>
        <v>7.9116079553979077E-3</v>
      </c>
      <c r="G1186" s="2">
        <f t="shared" si="74"/>
        <v>-1.1279828393500382E-2</v>
      </c>
      <c r="H1186" s="2">
        <f t="shared" si="75"/>
        <v>1.5989326612752309E-2</v>
      </c>
      <c r="I1186" s="2">
        <f t="shared" si="76"/>
        <v>-4.4022065864749793E-4</v>
      </c>
    </row>
    <row r="1187" spans="1:9" x14ac:dyDescent="0.3">
      <c r="A1187" s="2">
        <v>1.110847366879911E-2</v>
      </c>
      <c r="B1187" s="2">
        <v>3.9176919259113992E-2</v>
      </c>
      <c r="C1187" s="2">
        <v>5.7823129251700779E-2</v>
      </c>
      <c r="D1187" s="2">
        <v>9.0452895100502397E-3</v>
      </c>
      <c r="F1187" s="2">
        <f t="shared" si="73"/>
        <v>1.0241205860722335E-2</v>
      </c>
      <c r="G1187" s="2">
        <f t="shared" si="74"/>
        <v>3.7183254371948589E-2</v>
      </c>
      <c r="H1187" s="2">
        <f t="shared" si="75"/>
        <v>5.6511417802169353E-2</v>
      </c>
      <c r="I1187" s="2">
        <f t="shared" si="76"/>
        <v>5.860388356095524E-3</v>
      </c>
    </row>
    <row r="1188" spans="1:9" x14ac:dyDescent="0.3">
      <c r="A1188" s="2">
        <v>-7.2736643321238527E-3</v>
      </c>
      <c r="B1188" s="2">
        <v>4.0800524965973244E-2</v>
      </c>
      <c r="C1188" s="2">
        <v>2.5723472668810195E-2</v>
      </c>
      <c r="D1188" s="2">
        <v>-4.1780687842122351E-3</v>
      </c>
      <c r="F1188" s="2">
        <f t="shared" si="73"/>
        <v>-8.1409321402006272E-3</v>
      </c>
      <c r="G1188" s="2">
        <f t="shared" si="74"/>
        <v>3.8806860078807841E-2</v>
      </c>
      <c r="H1188" s="2">
        <f t="shared" si="75"/>
        <v>2.4411761219278766E-2</v>
      </c>
      <c r="I1188" s="2">
        <f t="shared" si="76"/>
        <v>-7.3629699381669508E-3</v>
      </c>
    </row>
    <row r="1189" spans="1:9" x14ac:dyDescent="0.3">
      <c r="A1189" s="2">
        <v>-6.8169622378726688E-3</v>
      </c>
      <c r="B1189" s="2">
        <v>1.3676338524035166E-2</v>
      </c>
      <c r="C1189" s="2">
        <v>-3.1347962382444476E-3</v>
      </c>
      <c r="D1189" s="2">
        <v>9.33059319393853E-3</v>
      </c>
      <c r="F1189" s="2">
        <f t="shared" si="73"/>
        <v>-7.6842300459494433E-3</v>
      </c>
      <c r="G1189" s="2">
        <f t="shared" si="74"/>
        <v>1.1682673636869763E-2</v>
      </c>
      <c r="H1189" s="2">
        <f t="shared" si="75"/>
        <v>-4.4465076877758768E-3</v>
      </c>
      <c r="I1189" s="2">
        <f t="shared" si="76"/>
        <v>6.1456920399838143E-3</v>
      </c>
    </row>
    <row r="1190" spans="1:9" x14ac:dyDescent="0.3">
      <c r="A1190" s="2">
        <v>9.1916193625040093E-3</v>
      </c>
      <c r="B1190" s="2">
        <v>-1.0886941305485634E-2</v>
      </c>
      <c r="C1190" s="2">
        <v>6.2893081761006067E-3</v>
      </c>
      <c r="D1190" s="2">
        <v>1.091945338438194E-2</v>
      </c>
      <c r="F1190" s="2">
        <f t="shared" si="73"/>
        <v>8.324351554427234E-3</v>
      </c>
      <c r="G1190" s="2">
        <f t="shared" si="74"/>
        <v>-1.2880606192651037E-2</v>
      </c>
      <c r="H1190" s="2">
        <f t="shared" si="75"/>
        <v>4.9775967265691771E-3</v>
      </c>
      <c r="I1190" s="2">
        <f t="shared" si="76"/>
        <v>7.7345522304272246E-3</v>
      </c>
    </row>
    <row r="1191" spans="1:9" x14ac:dyDescent="0.3">
      <c r="A1191" s="2">
        <v>-2.018300881953886E-3</v>
      </c>
      <c r="B1191" s="2">
        <v>-3.6464473715208949E-3</v>
      </c>
      <c r="C1191" s="2">
        <v>-3.1250000000000444E-3</v>
      </c>
      <c r="D1191" s="2">
        <v>-9.2671997501863473E-3</v>
      </c>
      <c r="F1191" s="2">
        <f t="shared" si="73"/>
        <v>-2.8855686900306609E-3</v>
      </c>
      <c r="G1191" s="2">
        <f t="shared" si="74"/>
        <v>-5.6401122586862973E-3</v>
      </c>
      <c r="H1191" s="2">
        <f t="shared" si="75"/>
        <v>-4.436711449531474E-3</v>
      </c>
      <c r="I1191" s="2">
        <f t="shared" si="76"/>
        <v>-1.2452100904141063E-2</v>
      </c>
    </row>
    <row r="1192" spans="1:9" x14ac:dyDescent="0.3">
      <c r="A1192" s="2">
        <v>-2.2603786098948971E-3</v>
      </c>
      <c r="B1192" s="2">
        <v>1.7282277194171466E-2</v>
      </c>
      <c r="C1192" s="2">
        <v>-3.761755485893415E-2</v>
      </c>
      <c r="D1192" s="2">
        <v>-1.6725970501410279E-3</v>
      </c>
      <c r="F1192" s="2">
        <f t="shared" si="73"/>
        <v>-3.1276464179716716E-3</v>
      </c>
      <c r="G1192" s="2">
        <f t="shared" si="74"/>
        <v>1.5288612307006063E-2</v>
      </c>
      <c r="H1192" s="2">
        <f t="shared" si="75"/>
        <v>-3.8929266308465577E-2</v>
      </c>
      <c r="I1192" s="2">
        <f t="shared" si="76"/>
        <v>-4.8574982040957438E-3</v>
      </c>
    </row>
    <row r="1193" spans="1:9" x14ac:dyDescent="0.3">
      <c r="A1193" s="2">
        <v>9.572834686290688E-3</v>
      </c>
      <c r="B1193" s="2">
        <v>5.330099933378153E-4</v>
      </c>
      <c r="C1193" s="2">
        <v>6.188918566775245E-2</v>
      </c>
      <c r="D1193" s="2">
        <v>1.2363520292197935E-2</v>
      </c>
      <c r="F1193" s="2">
        <f t="shared" si="73"/>
        <v>8.7055668782139127E-3</v>
      </c>
      <c r="G1193" s="2">
        <f t="shared" si="74"/>
        <v>-1.4606548938275871E-3</v>
      </c>
      <c r="H1193" s="2">
        <f t="shared" si="75"/>
        <v>6.0577474218221024E-2</v>
      </c>
      <c r="I1193" s="2">
        <f t="shared" si="76"/>
        <v>9.1786191382432197E-3</v>
      </c>
    </row>
    <row r="1194" spans="1:9" x14ac:dyDescent="0.3">
      <c r="A1194" s="2">
        <v>8.0141724312468368E-3</v>
      </c>
      <c r="B1194" s="2">
        <v>1.5314475472702268E-3</v>
      </c>
      <c r="C1194" s="2">
        <v>7.6687121269148548E-2</v>
      </c>
      <c r="D1194" s="2">
        <v>3.1412328484330889E-3</v>
      </c>
      <c r="F1194" s="2">
        <f t="shared" si="73"/>
        <v>7.1469046231700624E-3</v>
      </c>
      <c r="G1194" s="2">
        <f t="shared" si="74"/>
        <v>-4.622173398951756E-4</v>
      </c>
      <c r="H1194" s="2">
        <f t="shared" si="75"/>
        <v>7.5375409819617115E-2</v>
      </c>
      <c r="I1194" s="2">
        <f t="shared" si="76"/>
        <v>-4.3668305521627274E-5</v>
      </c>
    </row>
    <row r="1195" spans="1:9" x14ac:dyDescent="0.3">
      <c r="A1195" s="2">
        <v>-4.2179589923842624E-3</v>
      </c>
      <c r="B1195" s="2">
        <v>-9.1748741574342717E-3</v>
      </c>
      <c r="C1195" s="2">
        <v>-3.9885985178688514E-2</v>
      </c>
      <c r="D1195" s="2">
        <v>1.6634573728318804E-2</v>
      </c>
      <c r="F1195" s="2">
        <f t="shared" si="73"/>
        <v>-5.0852268004610368E-3</v>
      </c>
      <c r="G1195" s="2">
        <f t="shared" si="74"/>
        <v>-1.1168539044599675E-2</v>
      </c>
      <c r="H1195" s="2">
        <f t="shared" si="75"/>
        <v>-4.119769662821994E-2</v>
      </c>
      <c r="I1195" s="2">
        <f t="shared" si="76"/>
        <v>1.3449672574364089E-2</v>
      </c>
    </row>
    <row r="1196" spans="1:9" x14ac:dyDescent="0.3">
      <c r="A1196" s="2">
        <v>-1.1261335317974393E-3</v>
      </c>
      <c r="B1196" s="2">
        <v>-1.610413958733228E-2</v>
      </c>
      <c r="C1196" s="2">
        <v>-5.9347181008902176E-2</v>
      </c>
      <c r="D1196" s="2">
        <v>-7.6477953572233661E-3</v>
      </c>
      <c r="F1196" s="2">
        <f t="shared" si="73"/>
        <v>-1.993401339874214E-3</v>
      </c>
      <c r="G1196" s="2">
        <f t="shared" si="74"/>
        <v>-1.8097804474497683E-2</v>
      </c>
      <c r="H1196" s="2">
        <f t="shared" si="75"/>
        <v>-6.0658892458433603E-2</v>
      </c>
      <c r="I1196" s="2">
        <f t="shared" si="76"/>
        <v>-1.0832696511178082E-2</v>
      </c>
    </row>
    <row r="1197" spans="1:9" x14ac:dyDescent="0.3">
      <c r="A1197" s="2">
        <v>-2.021002524474429E-2</v>
      </c>
      <c r="B1197" s="2">
        <v>2.3460344318286402E-2</v>
      </c>
      <c r="C1197" s="2">
        <v>-0.13880126182965297</v>
      </c>
      <c r="D1197" s="2">
        <v>-2.5224857754892624E-2</v>
      </c>
      <c r="F1197" s="2">
        <f t="shared" si="73"/>
        <v>-2.1077293052821064E-2</v>
      </c>
      <c r="G1197" s="2">
        <f t="shared" si="74"/>
        <v>2.1466679431120999E-2</v>
      </c>
      <c r="H1197" s="2">
        <f t="shared" si="75"/>
        <v>-0.1401129732791844</v>
      </c>
      <c r="I1197" s="2">
        <f t="shared" si="76"/>
        <v>-2.8409758908847341E-2</v>
      </c>
    </row>
    <row r="1198" spans="1:9" x14ac:dyDescent="0.3">
      <c r="A1198" s="2">
        <v>3.5552075568913316E-3</v>
      </c>
      <c r="B1198" s="2">
        <v>-4.8643487928890861E-3</v>
      </c>
      <c r="C1198" s="2">
        <v>0</v>
      </c>
      <c r="D1198" s="2">
        <v>2.0627493631562632E-2</v>
      </c>
      <c r="F1198" s="2">
        <f t="shared" si="73"/>
        <v>2.6879397488145567E-3</v>
      </c>
      <c r="G1198" s="2">
        <f t="shared" si="74"/>
        <v>-6.858013680054488E-3</v>
      </c>
      <c r="H1198" s="2">
        <f t="shared" si="75"/>
        <v>-1.3117114495314294E-3</v>
      </c>
      <c r="I1198" s="2">
        <f t="shared" si="76"/>
        <v>1.7442592477607915E-2</v>
      </c>
    </row>
    <row r="1199" spans="1:9" x14ac:dyDescent="0.3">
      <c r="A1199" s="2">
        <v>2.1443695200752323E-2</v>
      </c>
      <c r="B1199" s="2">
        <v>2.6115065871995932E-3</v>
      </c>
      <c r="C1199" s="2">
        <v>4.0293040293040212E-2</v>
      </c>
      <c r="D1199" s="2">
        <v>1.0151001094173615E-2</v>
      </c>
      <c r="F1199" s="2">
        <f t="shared" si="73"/>
        <v>2.057642739267555E-2</v>
      </c>
      <c r="G1199" s="2">
        <f t="shared" si="74"/>
        <v>6.1784170003419082E-4</v>
      </c>
      <c r="H1199" s="2">
        <f t="shared" si="75"/>
        <v>3.8981328843508786E-2</v>
      </c>
      <c r="I1199" s="2">
        <f t="shared" si="76"/>
        <v>6.9660999402188992E-3</v>
      </c>
    </row>
    <row r="1200" spans="1:9" x14ac:dyDescent="0.3">
      <c r="A1200" s="2">
        <v>1.0237094412331388E-2</v>
      </c>
      <c r="B1200" s="2">
        <v>1.2088409416787762E-2</v>
      </c>
      <c r="C1200" s="2">
        <v>0</v>
      </c>
      <c r="D1200" s="2">
        <v>-4.8213875706211342E-4</v>
      </c>
      <c r="F1200" s="2">
        <f t="shared" si="73"/>
        <v>9.3698266042546129E-3</v>
      </c>
      <c r="G1200" s="2">
        <f t="shared" si="74"/>
        <v>1.0094744529622359E-2</v>
      </c>
      <c r="H1200" s="2">
        <f t="shared" si="75"/>
        <v>-1.3117114495314294E-3</v>
      </c>
      <c r="I1200" s="2">
        <f t="shared" si="76"/>
        <v>-3.6670399110168297E-3</v>
      </c>
    </row>
    <row r="1201" spans="1:9" x14ac:dyDescent="0.3">
      <c r="A1201" s="2">
        <v>-4.7764849296643465E-3</v>
      </c>
      <c r="B1201" s="2">
        <v>-1.7355185154728531E-2</v>
      </c>
      <c r="C1201" s="2">
        <v>1.0563380281690167E-2</v>
      </c>
      <c r="D1201" s="2">
        <v>-2.0951573505344876E-3</v>
      </c>
      <c r="F1201" s="2">
        <f t="shared" si="73"/>
        <v>-5.6437527377411209E-3</v>
      </c>
      <c r="G1201" s="2">
        <f t="shared" si="74"/>
        <v>-1.9348850041893934E-2</v>
      </c>
      <c r="H1201" s="2">
        <f t="shared" si="75"/>
        <v>9.2516688321587371E-3</v>
      </c>
      <c r="I1201" s="2">
        <f t="shared" si="76"/>
        <v>-5.2800585044892037E-3</v>
      </c>
    </row>
    <row r="1202" spans="1:9" x14ac:dyDescent="0.3">
      <c r="A1202" s="2">
        <v>1.8664505342327828E-3</v>
      </c>
      <c r="B1202" s="2">
        <v>-2.1153717351211614E-2</v>
      </c>
      <c r="C1202" s="2">
        <v>-1.7421602787456445E-2</v>
      </c>
      <c r="D1202" s="2">
        <v>-2.3034862282855492E-2</v>
      </c>
      <c r="F1202" s="2">
        <f t="shared" si="73"/>
        <v>9.9918272615600809E-4</v>
      </c>
      <c r="G1202" s="2">
        <f t="shared" si="74"/>
        <v>-2.3147382238377017E-2</v>
      </c>
      <c r="H1202" s="2">
        <f t="shared" si="75"/>
        <v>-1.8733314236987875E-2</v>
      </c>
      <c r="I1202" s="2">
        <f t="shared" si="76"/>
        <v>-2.621976343681021E-2</v>
      </c>
    </row>
    <row r="1203" spans="1:9" x14ac:dyDescent="0.3">
      <c r="A1203" s="2">
        <v>-1.6017931470392585E-2</v>
      </c>
      <c r="B1203" s="2">
        <v>5.1317267584806862E-2</v>
      </c>
      <c r="C1203" s="2">
        <v>1.0638297872340451E-2</v>
      </c>
      <c r="D1203" s="2">
        <v>-2.2881931112483413E-3</v>
      </c>
      <c r="F1203" s="2">
        <f t="shared" si="73"/>
        <v>-1.6885199278469359E-2</v>
      </c>
      <c r="G1203" s="2">
        <f t="shared" si="74"/>
        <v>4.932360269764146E-2</v>
      </c>
      <c r="H1203" s="2">
        <f t="shared" si="75"/>
        <v>9.3265864228090217E-3</v>
      </c>
      <c r="I1203" s="2">
        <f t="shared" si="76"/>
        <v>-5.473094265203057E-3</v>
      </c>
    </row>
    <row r="1204" spans="1:9" x14ac:dyDescent="0.3">
      <c r="A1204" s="2">
        <v>-8.3338053597332221E-3</v>
      </c>
      <c r="B1204" s="2">
        <v>-4.594102251201742E-2</v>
      </c>
      <c r="C1204" s="2">
        <v>-3.5087719298245612E-2</v>
      </c>
      <c r="D1204" s="2">
        <v>-5.9506131032898962E-3</v>
      </c>
      <c r="F1204" s="2">
        <f t="shared" si="73"/>
        <v>-9.2010731678099974E-3</v>
      </c>
      <c r="G1204" s="2">
        <f t="shared" si="74"/>
        <v>-4.7934687399182822E-2</v>
      </c>
      <c r="H1204" s="2">
        <f t="shared" si="75"/>
        <v>-3.6399430747777038E-2</v>
      </c>
      <c r="I1204" s="2">
        <f t="shared" si="76"/>
        <v>-9.1355142572446119E-3</v>
      </c>
    </row>
    <row r="1205" spans="1:9" x14ac:dyDescent="0.3">
      <c r="A1205" s="2">
        <v>6.0173691854803367E-3</v>
      </c>
      <c r="B1205" s="2">
        <v>-2.7496547195622393E-2</v>
      </c>
      <c r="C1205" s="2">
        <v>-3.636363636363688E-3</v>
      </c>
      <c r="D1205" s="2">
        <v>-2.6454891236510063E-2</v>
      </c>
      <c r="F1205" s="2">
        <f t="shared" si="73"/>
        <v>5.1501013774035622E-3</v>
      </c>
      <c r="G1205" s="2">
        <f t="shared" si="74"/>
        <v>-2.9490212082787796E-2</v>
      </c>
      <c r="H1205" s="2">
        <f t="shared" si="75"/>
        <v>-4.9480750858951171E-3</v>
      </c>
      <c r="I1205" s="2">
        <f t="shared" si="76"/>
        <v>-2.963979239046478E-2</v>
      </c>
    </row>
    <row r="1206" spans="1:9" x14ac:dyDescent="0.3">
      <c r="A1206" s="2">
        <v>-2.9313586636822785E-2</v>
      </c>
      <c r="B1206" s="2">
        <v>-5.3453367164325763E-2</v>
      </c>
      <c r="C1206" s="2">
        <v>-9.4890510948905035E-2</v>
      </c>
      <c r="D1206" s="2">
        <v>-6.9271432826260998E-2</v>
      </c>
      <c r="F1206" s="2">
        <f t="shared" si="73"/>
        <v>-3.0180854444899558E-2</v>
      </c>
      <c r="G1206" s="2">
        <f t="shared" si="74"/>
        <v>-5.5447032051491166E-2</v>
      </c>
      <c r="H1206" s="2">
        <f t="shared" si="75"/>
        <v>-9.6202222398436468E-2</v>
      </c>
      <c r="I1206" s="2">
        <f t="shared" si="76"/>
        <v>-7.2456333980215712E-2</v>
      </c>
    </row>
    <row r="1207" spans="1:9" x14ac:dyDescent="0.3">
      <c r="A1207" s="2">
        <v>-4.888183888476029E-4</v>
      </c>
      <c r="B1207" s="2">
        <v>4.8818509181684872E-2</v>
      </c>
      <c r="C1207" s="2">
        <v>5.6451612903225749E-2</v>
      </c>
      <c r="D1207" s="2">
        <v>6.236666542425387E-2</v>
      </c>
      <c r="F1207" s="2">
        <f t="shared" si="73"/>
        <v>-1.3560861969243777E-3</v>
      </c>
      <c r="G1207" s="2">
        <f t="shared" si="74"/>
        <v>4.6824844294519469E-2</v>
      </c>
      <c r="H1207" s="2">
        <f t="shared" si="75"/>
        <v>5.5139901453694323E-2</v>
      </c>
      <c r="I1207" s="2">
        <f t="shared" si="76"/>
        <v>5.9181764270299156E-2</v>
      </c>
    </row>
    <row r="1208" spans="1:9" x14ac:dyDescent="0.3">
      <c r="A1208" s="2">
        <v>-9.2561869587499471E-3</v>
      </c>
      <c r="B1208" s="2">
        <v>1.2398157987956075E-2</v>
      </c>
      <c r="C1208" s="2">
        <v>3.8167938931298255E-3</v>
      </c>
      <c r="D1208" s="2">
        <v>1.4494162078807412E-2</v>
      </c>
      <c r="F1208" s="2">
        <f t="shared" si="73"/>
        <v>-1.0123454766826722E-2</v>
      </c>
      <c r="G1208" s="2">
        <f t="shared" si="74"/>
        <v>1.0404493100790672E-2</v>
      </c>
      <c r="H1208" s="2">
        <f t="shared" si="75"/>
        <v>2.5050824435983964E-3</v>
      </c>
      <c r="I1208" s="2">
        <f t="shared" si="76"/>
        <v>1.1309260924852696E-2</v>
      </c>
    </row>
    <row r="1209" spans="1:9" x14ac:dyDescent="0.3">
      <c r="A1209" s="2">
        <v>1.498351838889894E-2</v>
      </c>
      <c r="B1209" s="2">
        <v>-1.0846745976207137E-2</v>
      </c>
      <c r="C1209" s="2">
        <v>0</v>
      </c>
      <c r="D1209" s="2">
        <v>-6.5289417406034734E-3</v>
      </c>
      <c r="F1209" s="2">
        <f t="shared" si="73"/>
        <v>1.4116250580822165E-2</v>
      </c>
      <c r="G1209" s="2">
        <f t="shared" si="74"/>
        <v>-1.284041086337254E-2</v>
      </c>
      <c r="H1209" s="2">
        <f t="shared" si="75"/>
        <v>-1.3117114495314294E-3</v>
      </c>
      <c r="I1209" s="2">
        <f t="shared" si="76"/>
        <v>-9.71384289455819E-3</v>
      </c>
    </row>
    <row r="1210" spans="1:9" x14ac:dyDescent="0.3">
      <c r="A1210" s="2">
        <v>-9.8820582101880571E-3</v>
      </c>
      <c r="B1210" s="2">
        <v>-1.9879714184648015E-2</v>
      </c>
      <c r="C1210" s="2">
        <v>-2.2813688212927809E-2</v>
      </c>
      <c r="D1210" s="2">
        <v>-1.8976475937977005E-2</v>
      </c>
      <c r="F1210" s="2">
        <f t="shared" si="73"/>
        <v>-1.0749326018264832E-2</v>
      </c>
      <c r="G1210" s="2">
        <f t="shared" si="74"/>
        <v>-2.1873379071813418E-2</v>
      </c>
      <c r="H1210" s="2">
        <f t="shared" si="75"/>
        <v>-2.4125399662459239E-2</v>
      </c>
      <c r="I1210" s="2">
        <f t="shared" si="76"/>
        <v>-2.2161377091931722E-2</v>
      </c>
    </row>
    <row r="1211" spans="1:9" x14ac:dyDescent="0.3">
      <c r="A1211" s="2">
        <v>1.2980178915979653E-2</v>
      </c>
      <c r="B1211" s="2">
        <v>-1.1621174910561406E-2</v>
      </c>
      <c r="C1211" s="2">
        <v>-7.7821011673151474E-3</v>
      </c>
      <c r="D1211" s="2">
        <v>-4.0947358733717883E-4</v>
      </c>
      <c r="F1211" s="2">
        <f t="shared" si="73"/>
        <v>1.2112911107902878E-2</v>
      </c>
      <c r="G1211" s="2">
        <f t="shared" si="74"/>
        <v>-1.3614839797726808E-2</v>
      </c>
      <c r="H1211" s="2">
        <f t="shared" si="75"/>
        <v>-9.093812616846577E-3</v>
      </c>
      <c r="I1211" s="2">
        <f t="shared" si="76"/>
        <v>-3.5943747412918951E-3</v>
      </c>
    </row>
    <row r="1212" spans="1:9" x14ac:dyDescent="0.3">
      <c r="A1212" s="2">
        <v>5.0043120346320536E-3</v>
      </c>
      <c r="B1212" s="2">
        <v>1.1830827015351085E-2</v>
      </c>
      <c r="C1212" s="2">
        <v>3.9215686274510358E-3</v>
      </c>
      <c r="D1212" s="2">
        <v>4.9320976066043118E-3</v>
      </c>
      <c r="F1212" s="2">
        <f t="shared" si="73"/>
        <v>4.1370442265552792E-3</v>
      </c>
      <c r="G1212" s="2">
        <f t="shared" si="74"/>
        <v>9.8371621281856825E-3</v>
      </c>
      <c r="H1212" s="2">
        <f t="shared" si="75"/>
        <v>2.6098571779196063E-3</v>
      </c>
      <c r="I1212" s="2">
        <f t="shared" si="76"/>
        <v>1.7471964526495957E-3</v>
      </c>
    </row>
    <row r="1213" spans="1:9" x14ac:dyDescent="0.3">
      <c r="A1213" s="2">
        <v>2.7912604065444438E-3</v>
      </c>
      <c r="B1213" s="2">
        <v>-8.3002526163839761E-3</v>
      </c>
      <c r="C1213" s="2">
        <v>3.90625E-2</v>
      </c>
      <c r="D1213" s="2">
        <v>1.3435496820479393E-2</v>
      </c>
      <c r="F1213" s="2">
        <f t="shared" si="73"/>
        <v>1.9239925984676691E-3</v>
      </c>
      <c r="G1213" s="2">
        <f t="shared" si="74"/>
        <v>-1.0293917503549379E-2</v>
      </c>
      <c r="H1213" s="2">
        <f t="shared" si="75"/>
        <v>3.7750788550468574E-2</v>
      </c>
      <c r="I1213" s="2">
        <f t="shared" si="76"/>
        <v>1.0250595666524677E-2</v>
      </c>
    </row>
    <row r="1214" spans="1:9" x14ac:dyDescent="0.3">
      <c r="A1214" s="2">
        <v>-9.2438777845912697E-3</v>
      </c>
      <c r="B1214" s="2">
        <v>-2.0378457059679767E-2</v>
      </c>
      <c r="C1214" s="2">
        <v>0</v>
      </c>
      <c r="D1214" s="2">
        <v>7.2400812030646384E-4</v>
      </c>
      <c r="F1214" s="2">
        <f t="shared" si="73"/>
        <v>-1.0111145592668045E-2</v>
      </c>
      <c r="G1214" s="2">
        <f t="shared" si="74"/>
        <v>-2.237212194684517E-2</v>
      </c>
      <c r="H1214" s="2">
        <f t="shared" si="75"/>
        <v>-1.3117114495314294E-3</v>
      </c>
      <c r="I1214" s="2">
        <f t="shared" si="76"/>
        <v>-2.4608930336482522E-3</v>
      </c>
    </row>
    <row r="1215" spans="1:9" x14ac:dyDescent="0.3">
      <c r="A1215" s="2">
        <v>3.5568753788647073E-2</v>
      </c>
      <c r="B1215" s="2">
        <v>-1.7756332838038656E-2</v>
      </c>
      <c r="C1215" s="2">
        <v>0</v>
      </c>
      <c r="D1215" s="2">
        <v>3.9068625513066441E-3</v>
      </c>
      <c r="F1215" s="2">
        <f t="shared" si="73"/>
        <v>3.4701485980570296E-2</v>
      </c>
      <c r="G1215" s="2">
        <f t="shared" si="74"/>
        <v>-1.9749997725204058E-2</v>
      </c>
      <c r="H1215" s="2">
        <f t="shared" si="75"/>
        <v>-1.3117114495314294E-3</v>
      </c>
      <c r="I1215" s="2">
        <f t="shared" si="76"/>
        <v>7.2196139735192797E-4</v>
      </c>
    </row>
    <row r="1216" spans="1:9" x14ac:dyDescent="0.3">
      <c r="A1216" s="2">
        <v>-4.6890177277562608E-3</v>
      </c>
      <c r="B1216" s="2">
        <v>-7.0342093403077928E-3</v>
      </c>
      <c r="C1216" s="2">
        <v>-3.7593984962406546E-3</v>
      </c>
      <c r="D1216" s="2">
        <v>2.4022291933575284E-2</v>
      </c>
      <c r="F1216" s="2">
        <f t="shared" si="73"/>
        <v>-5.5562855358330353E-3</v>
      </c>
      <c r="G1216" s="2">
        <f t="shared" si="74"/>
        <v>-9.0278742274731948E-3</v>
      </c>
      <c r="H1216" s="2">
        <f t="shared" si="75"/>
        <v>-5.0711099457720838E-3</v>
      </c>
      <c r="I1216" s="2">
        <f t="shared" si="76"/>
        <v>2.0837390779620567E-2</v>
      </c>
    </row>
    <row r="1217" spans="1:9" x14ac:dyDescent="0.3">
      <c r="A1217" s="2">
        <v>-7.2345863830453419E-4</v>
      </c>
      <c r="B1217" s="2">
        <v>0.10984151944516073</v>
      </c>
      <c r="C1217" s="2">
        <v>5.6603773584905662E-2</v>
      </c>
      <c r="D1217" s="2">
        <v>1.7203089773262396E-2</v>
      </c>
      <c r="F1217" s="2">
        <f t="shared" si="73"/>
        <v>-1.5907264463813089E-3</v>
      </c>
      <c r="G1217" s="2">
        <f t="shared" si="74"/>
        <v>0.10784785455799532</v>
      </c>
      <c r="H1217" s="2">
        <f t="shared" si="75"/>
        <v>5.5292062135374236E-2</v>
      </c>
      <c r="I1217" s="2">
        <f t="shared" si="76"/>
        <v>1.4018188619307681E-2</v>
      </c>
    </row>
    <row r="1218" spans="1:9" x14ac:dyDescent="0.3">
      <c r="A1218" s="2">
        <v>1.4648188877857053E-3</v>
      </c>
      <c r="B1218" s="2">
        <v>4.0013759780370667E-2</v>
      </c>
      <c r="C1218" s="2">
        <v>-3.9285714285714333E-2</v>
      </c>
      <c r="D1218" s="2">
        <v>5.1197384761433352E-3</v>
      </c>
      <c r="F1218" s="2">
        <f t="shared" si="73"/>
        <v>5.9755107970893063E-4</v>
      </c>
      <c r="G1218" s="2">
        <f t="shared" si="74"/>
        <v>3.8020094893205264E-2</v>
      </c>
      <c r="H1218" s="2">
        <f t="shared" si="75"/>
        <v>-4.059742573524576E-2</v>
      </c>
      <c r="I1218" s="2">
        <f t="shared" si="76"/>
        <v>1.9348373221886191E-3</v>
      </c>
    </row>
    <row r="1219" spans="1:9" x14ac:dyDescent="0.3">
      <c r="A1219" s="2">
        <v>-1.0323128555656428E-2</v>
      </c>
      <c r="B1219" s="2">
        <v>-4.553569445937238E-3</v>
      </c>
      <c r="C1219" s="2">
        <v>7.434944237918322E-3</v>
      </c>
      <c r="D1219" s="2">
        <v>-1.0799250172084112E-2</v>
      </c>
      <c r="F1219" s="2">
        <f t="shared" si="73"/>
        <v>-1.1190396363733203E-2</v>
      </c>
      <c r="G1219" s="2">
        <f t="shared" si="74"/>
        <v>-6.54723433310264E-3</v>
      </c>
      <c r="H1219" s="2">
        <f t="shared" si="75"/>
        <v>6.1232327883868924E-3</v>
      </c>
      <c r="I1219" s="2">
        <f t="shared" si="76"/>
        <v>-1.3984151326038828E-2</v>
      </c>
    </row>
    <row r="1220" spans="1:9" x14ac:dyDescent="0.3">
      <c r="A1220" s="2">
        <v>-5.8948944308405797E-3</v>
      </c>
      <c r="B1220" s="2">
        <v>2.718111863408456E-2</v>
      </c>
      <c r="C1220" s="2">
        <v>-1.4760147601476092E-2</v>
      </c>
      <c r="D1220" s="2">
        <v>-7.0048716829512825E-3</v>
      </c>
      <c r="F1220" s="2">
        <f t="shared" ref="F1220:F1234" si="77">A1220-A$1236</f>
        <v>-6.7621622389173542E-3</v>
      </c>
      <c r="G1220" s="2">
        <f t="shared" si="74"/>
        <v>2.5187453746919157E-2</v>
      </c>
      <c r="H1220" s="2">
        <f t="shared" si="75"/>
        <v>-1.6071859051007522E-2</v>
      </c>
      <c r="I1220" s="2">
        <f t="shared" si="76"/>
        <v>-1.0189772836905999E-2</v>
      </c>
    </row>
    <row r="1221" spans="1:9" x14ac:dyDescent="0.3">
      <c r="A1221" s="2">
        <v>-1.9311129452127638E-3</v>
      </c>
      <c r="B1221" s="2">
        <v>-9.2939355730899554E-3</v>
      </c>
      <c r="C1221" s="2">
        <v>-3.7453183520598453E-3</v>
      </c>
      <c r="D1221" s="2">
        <v>4.3602839748181407E-3</v>
      </c>
      <c r="F1221" s="2">
        <f t="shared" si="77"/>
        <v>-2.7983807532895384E-3</v>
      </c>
      <c r="G1221" s="2">
        <f t="shared" si="74"/>
        <v>-1.1287600460255358E-2</v>
      </c>
      <c r="H1221" s="2">
        <f t="shared" si="75"/>
        <v>-5.0570298015912745E-3</v>
      </c>
      <c r="I1221" s="2">
        <f t="shared" si="76"/>
        <v>1.1753828208634245E-3</v>
      </c>
    </row>
    <row r="1222" spans="1:9" x14ac:dyDescent="0.3">
      <c r="A1222" s="2">
        <v>1.7721389243321714E-2</v>
      </c>
      <c r="B1222" s="2">
        <v>4.1368078175895766E-2</v>
      </c>
      <c r="C1222" s="2">
        <v>-1.127819548872183E-2</v>
      </c>
      <c r="D1222" s="2">
        <v>-7.7524186368554593E-5</v>
      </c>
      <c r="F1222" s="2">
        <f t="shared" si="77"/>
        <v>1.685412143524494E-2</v>
      </c>
      <c r="G1222" s="2">
        <f t="shared" si="74"/>
        <v>3.9374413288730363E-2</v>
      </c>
      <c r="H1222" s="2">
        <f t="shared" si="75"/>
        <v>-1.2589906938253259E-2</v>
      </c>
      <c r="I1222" s="2">
        <f t="shared" si="76"/>
        <v>-3.2624253403232707E-3</v>
      </c>
    </row>
    <row r="1223" spans="1:9" x14ac:dyDescent="0.3">
      <c r="A1223" s="2">
        <v>-1.5023773191394538E-2</v>
      </c>
      <c r="B1223" s="2">
        <v>8.19516796997183E-3</v>
      </c>
      <c r="C1223" s="2">
        <v>-1.9011406844106463E-2</v>
      </c>
      <c r="D1223" s="2">
        <v>-8.0941829413049646E-3</v>
      </c>
      <c r="F1223" s="2">
        <f t="shared" si="77"/>
        <v>-1.5891040999471313E-2</v>
      </c>
      <c r="G1223" s="2">
        <f t="shared" si="74"/>
        <v>6.2015030828064272E-3</v>
      </c>
      <c r="H1223" s="2">
        <f t="shared" si="75"/>
        <v>-2.0323118293637893E-2</v>
      </c>
      <c r="I1223" s="2">
        <f t="shared" si="76"/>
        <v>-1.127908409525968E-2</v>
      </c>
    </row>
    <row r="1224" spans="1:9" x14ac:dyDescent="0.3">
      <c r="A1224" s="2">
        <v>1.0880283013994569E-2</v>
      </c>
      <c r="B1224" s="2">
        <v>-3.10250687171765E-3</v>
      </c>
      <c r="C1224" s="2">
        <v>3.8759689922479791E-3</v>
      </c>
      <c r="D1224" s="2">
        <v>1.361598576409925E-2</v>
      </c>
      <c r="F1224" s="2">
        <f t="shared" si="77"/>
        <v>1.0013015205917793E-2</v>
      </c>
      <c r="G1224" s="2">
        <f t="shared" si="74"/>
        <v>-5.0961717588830519E-3</v>
      </c>
      <c r="H1224" s="2">
        <f t="shared" si="75"/>
        <v>2.56425754271655E-3</v>
      </c>
      <c r="I1224" s="2">
        <f t="shared" si="76"/>
        <v>1.0431084610144534E-2</v>
      </c>
    </row>
    <row r="1225" spans="1:9" x14ac:dyDescent="0.3">
      <c r="A1225" s="2">
        <v>-8.3976323684058392E-3</v>
      </c>
      <c r="B1225" s="2">
        <v>-2.4025878611117303E-2</v>
      </c>
      <c r="C1225" s="2">
        <v>0</v>
      </c>
      <c r="D1225" s="2">
        <v>-9.9013257248611632E-3</v>
      </c>
      <c r="F1225" s="2">
        <f t="shared" si="77"/>
        <v>-9.2649001764826145E-3</v>
      </c>
      <c r="G1225" s="2">
        <f t="shared" si="74"/>
        <v>-2.6019543498282706E-2</v>
      </c>
      <c r="H1225" s="2">
        <f t="shared" si="75"/>
        <v>-1.3117114495314294E-3</v>
      </c>
      <c r="I1225" s="2">
        <f t="shared" si="76"/>
        <v>-1.3086226878815879E-2</v>
      </c>
    </row>
    <row r="1226" spans="1:9" x14ac:dyDescent="0.3">
      <c r="A1226" s="2">
        <v>-1.5847551110475524E-3</v>
      </c>
      <c r="B1226" s="2">
        <v>-2.2002551020408163E-2</v>
      </c>
      <c r="C1226" s="2">
        <v>1.5444015444015528E-2</v>
      </c>
      <c r="D1226" s="2">
        <v>-1.9455420077457621E-2</v>
      </c>
      <c r="F1226" s="2">
        <f t="shared" si="77"/>
        <v>-2.4520229191243269E-3</v>
      </c>
      <c r="G1226" s="2">
        <f t="shared" si="74"/>
        <v>-2.3996215907573566E-2</v>
      </c>
      <c r="H1226" s="2">
        <f t="shared" si="75"/>
        <v>1.4132303994484098E-2</v>
      </c>
      <c r="I1226" s="2">
        <f t="shared" si="76"/>
        <v>-2.2640321231412339E-2</v>
      </c>
    </row>
    <row r="1227" spans="1:9" x14ac:dyDescent="0.3">
      <c r="A1227" s="2">
        <v>6.3150822176290505E-4</v>
      </c>
      <c r="B1227" s="2">
        <v>3.5800472122595392E-2</v>
      </c>
      <c r="C1227" s="2">
        <v>-1.5209125475285253E-2</v>
      </c>
      <c r="D1227" s="2">
        <v>-1.3042319858639094E-2</v>
      </c>
      <c r="F1227" s="2">
        <f t="shared" si="77"/>
        <v>-2.3575958631386962E-4</v>
      </c>
      <c r="G1227" s="2">
        <f t="shared" si="74"/>
        <v>3.3806807235429989E-2</v>
      </c>
      <c r="H1227" s="2">
        <f t="shared" si="75"/>
        <v>-1.6520836924816682E-2</v>
      </c>
      <c r="I1227" s="2">
        <f t="shared" si="76"/>
        <v>-1.6227221012593811E-2</v>
      </c>
    </row>
    <row r="1228" spans="1:9" x14ac:dyDescent="0.3">
      <c r="A1228" s="2">
        <v>-9.7223196315875452E-4</v>
      </c>
      <c r="B1228" s="2">
        <v>2.5811986515054154E-3</v>
      </c>
      <c r="C1228" s="2">
        <v>1.9305019305019305E-2</v>
      </c>
      <c r="D1228" s="2">
        <v>-2.803884102105543E-2</v>
      </c>
      <c r="F1228" s="2">
        <f t="shared" si="77"/>
        <v>-1.8394997712355291E-3</v>
      </c>
      <c r="G1228" s="2">
        <f t="shared" si="74"/>
        <v>5.8753376434001305E-4</v>
      </c>
      <c r="H1228" s="2">
        <f t="shared" si="75"/>
        <v>1.7993307855487875E-2</v>
      </c>
      <c r="I1228" s="2">
        <f t="shared" si="76"/>
        <v>-3.1223742175010148E-2</v>
      </c>
    </row>
    <row r="1229" spans="1:9" x14ac:dyDescent="0.3">
      <c r="A1229" s="2">
        <v>3.9609029375884371E-3</v>
      </c>
      <c r="B1229" s="2">
        <v>-2.5996875353218228E-2</v>
      </c>
      <c r="C1229" s="2">
        <v>-2.2727272727272648E-2</v>
      </c>
      <c r="D1229" s="2">
        <v>2.5336673652337992E-3</v>
      </c>
      <c r="F1229" s="2">
        <f t="shared" si="77"/>
        <v>3.0936351295116626E-3</v>
      </c>
      <c r="G1229" s="2">
        <f t="shared" si="74"/>
        <v>-2.7990540240383631E-2</v>
      </c>
      <c r="H1229" s="2">
        <f t="shared" si="75"/>
        <v>-2.4038984176804078E-2</v>
      </c>
      <c r="I1229" s="2">
        <f t="shared" si="76"/>
        <v>-6.512337887209169E-4</v>
      </c>
    </row>
    <row r="1230" spans="1:9" x14ac:dyDescent="0.3">
      <c r="A1230" s="2">
        <v>6.6150670861321505E-3</v>
      </c>
      <c r="B1230" s="2">
        <v>0.16936372642945621</v>
      </c>
      <c r="C1230" s="2">
        <v>0</v>
      </c>
      <c r="D1230" s="2">
        <v>1.2025354759491309E-2</v>
      </c>
      <c r="F1230" s="2">
        <f t="shared" si="77"/>
        <v>5.7477992780553761E-3</v>
      </c>
      <c r="G1230" s="2">
        <f t="shared" si="74"/>
        <v>0.16737006154229081</v>
      </c>
      <c r="H1230" s="2">
        <f t="shared" si="75"/>
        <v>-1.3117114495314294E-3</v>
      </c>
      <c r="I1230" s="2">
        <f t="shared" si="76"/>
        <v>8.8404536055365929E-3</v>
      </c>
    </row>
    <row r="1231" spans="1:9" x14ac:dyDescent="0.3">
      <c r="A1231" s="2">
        <v>-1.3869665736261636E-2</v>
      </c>
      <c r="B1231" s="2">
        <v>0.19996688852221264</v>
      </c>
      <c r="C1231" s="2">
        <v>0.11627906976744186</v>
      </c>
      <c r="D1231" s="2">
        <v>5.7126999657745295E-4</v>
      </c>
      <c r="F1231" s="2">
        <f t="shared" si="77"/>
        <v>-1.4736933544338412E-2</v>
      </c>
      <c r="G1231" s="2">
        <f t="shared" si="74"/>
        <v>0.19797322363504724</v>
      </c>
      <c r="H1231" s="2">
        <f t="shared" si="75"/>
        <v>0.11496735831791043</v>
      </c>
      <c r="I1231" s="2">
        <f t="shared" si="76"/>
        <v>-2.6136311573772631E-3</v>
      </c>
    </row>
    <row r="1232" spans="1:9" x14ac:dyDescent="0.3">
      <c r="A1232" s="2">
        <v>-6.2699551554505767E-3</v>
      </c>
      <c r="B1232" s="2">
        <v>-1.7597081552952015E-2</v>
      </c>
      <c r="C1232" s="2">
        <v>-9.0277777777777832E-2</v>
      </c>
      <c r="D1232" s="2">
        <v>-7.0307814789022744E-3</v>
      </c>
      <c r="F1232" s="2">
        <f t="shared" si="77"/>
        <v>-7.1372229635273511E-3</v>
      </c>
      <c r="G1232" s="2">
        <f t="shared" si="74"/>
        <v>-1.9590746440117417E-2</v>
      </c>
      <c r="H1232" s="2">
        <f t="shared" si="75"/>
        <v>-9.1589489227309265E-2</v>
      </c>
      <c r="I1232" s="2">
        <f t="shared" si="76"/>
        <v>-1.0215682632856991E-2</v>
      </c>
    </row>
    <row r="1233" spans="1:9" x14ac:dyDescent="0.3">
      <c r="A1233" s="2">
        <v>6.7577541806127734E-3</v>
      </c>
      <c r="B1233" s="2">
        <v>-2.2168134442086956E-2</v>
      </c>
      <c r="C1233" s="2">
        <v>6.1068702290076389E-2</v>
      </c>
      <c r="D1233" s="2">
        <v>2.3557999653581532E-2</v>
      </c>
      <c r="F1233" s="2">
        <f t="shared" si="77"/>
        <v>5.8904863725359989E-3</v>
      </c>
      <c r="G1233" s="2">
        <f t="shared" si="74"/>
        <v>-2.4161799329252359E-2</v>
      </c>
      <c r="H1233" s="2">
        <f t="shared" si="75"/>
        <v>5.9756990840544963E-2</v>
      </c>
      <c r="I1233" s="2">
        <f t="shared" si="76"/>
        <v>2.0373098499626815E-2</v>
      </c>
    </row>
    <row r="1234" spans="1:9" x14ac:dyDescent="0.3">
      <c r="A1234" s="2">
        <v>-5.0856532643357511E-3</v>
      </c>
      <c r="B1234" s="2">
        <v>-1.669224469044012E-2</v>
      </c>
      <c r="C1234" s="2">
        <v>7.1942446043165211E-3</v>
      </c>
      <c r="D1234" s="2">
        <v>-1.1186934595939295E-2</v>
      </c>
      <c r="F1234" s="2">
        <f t="shared" si="77"/>
        <v>-5.9529210724125255E-3</v>
      </c>
      <c r="G1234" s="2">
        <f t="shared" si="74"/>
        <v>-1.8685909577605523E-2</v>
      </c>
      <c r="H1234" s="2">
        <f t="shared" si="75"/>
        <v>5.8825331547850915E-3</v>
      </c>
      <c r="I1234" s="2">
        <f t="shared" si="76"/>
        <v>-1.4371835749894011E-2</v>
      </c>
    </row>
    <row r="1236" spans="1:9" x14ac:dyDescent="0.3">
      <c r="A1236">
        <f t="shared" ref="A1236:C1236" si="78">AVERAGE(A3:A1234)</f>
        <v>8.6726780807677467E-4</v>
      </c>
      <c r="B1236">
        <f t="shared" si="78"/>
        <v>1.9936648871654024E-3</v>
      </c>
      <c r="C1236">
        <f t="shared" si="78"/>
        <v>1.3117114495314294E-3</v>
      </c>
      <c r="D1236">
        <f>AVERAGE(D3:D1234)</f>
        <v>3.1849011539547161E-3</v>
      </c>
    </row>
  </sheetData>
  <mergeCells count="3">
    <mergeCell ref="L5:O5"/>
    <mergeCell ref="L2:O2"/>
    <mergeCell ref="L11:O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8196-4D3D-4EAF-970A-849227722103}">
  <sheetPr codeName="Sheet11"/>
  <dimension ref="C2:K56"/>
  <sheetViews>
    <sheetView topLeftCell="A21" workbookViewId="0">
      <selection activeCell="H32" sqref="H32"/>
    </sheetView>
  </sheetViews>
  <sheetFormatPr defaultRowHeight="14.4" x14ac:dyDescent="0.3"/>
  <cols>
    <col min="3" max="3" width="14.6640625" customWidth="1"/>
    <col min="4" max="5" width="16.33203125" customWidth="1"/>
    <col min="6" max="6" width="18.5546875" customWidth="1"/>
    <col min="7" max="7" width="16.88671875" customWidth="1"/>
    <col min="8" max="8" width="12.5546875" customWidth="1"/>
    <col min="9" max="9" width="8.88671875" customWidth="1"/>
  </cols>
  <sheetData>
    <row r="2" spans="3:6" x14ac:dyDescent="0.3">
      <c r="C2" t="s">
        <v>144</v>
      </c>
    </row>
    <row r="4" spans="3:6" x14ac:dyDescent="0.3">
      <c r="D4" s="15" t="s">
        <v>21</v>
      </c>
      <c r="E4" s="15" t="s">
        <v>125</v>
      </c>
      <c r="F4" s="15" t="s">
        <v>126</v>
      </c>
    </row>
    <row r="5" spans="3:6" x14ac:dyDescent="0.3">
      <c r="D5" s="2">
        <v>1</v>
      </c>
      <c r="E5" s="33">
        <v>0.08</v>
      </c>
      <c r="F5" s="33">
        <v>0.12</v>
      </c>
    </row>
    <row r="6" spans="3:6" x14ac:dyDescent="0.3">
      <c r="D6" s="2">
        <v>2</v>
      </c>
      <c r="E6" s="33">
        <v>0.12</v>
      </c>
      <c r="F6" s="33">
        <v>0.15</v>
      </c>
    </row>
    <row r="7" spans="3:6" x14ac:dyDescent="0.3">
      <c r="D7" s="2">
        <v>3</v>
      </c>
      <c r="E7" s="33">
        <v>0.11</v>
      </c>
      <c r="F7" s="33">
        <v>0.11</v>
      </c>
    </row>
    <row r="8" spans="3:6" x14ac:dyDescent="0.3">
      <c r="D8" s="2">
        <v>4</v>
      </c>
      <c r="E8" s="33">
        <v>-0.04</v>
      </c>
      <c r="F8" s="33">
        <v>0.02</v>
      </c>
    </row>
    <row r="9" spans="3:6" x14ac:dyDescent="0.3">
      <c r="D9" s="2">
        <v>5</v>
      </c>
      <c r="E9" s="33">
        <v>9.5000000000000001E-2</v>
      </c>
      <c r="F9" s="33">
        <v>0.1</v>
      </c>
    </row>
    <row r="10" spans="3:6" x14ac:dyDescent="0.3">
      <c r="D10" s="2">
        <v>6</v>
      </c>
      <c r="E10" s="33">
        <v>-0.02</v>
      </c>
      <c r="F10" s="33">
        <v>-0.12</v>
      </c>
    </row>
    <row r="13" spans="3:6" x14ac:dyDescent="0.3">
      <c r="D13" t="s">
        <v>127</v>
      </c>
    </row>
    <row r="15" spans="3:6" x14ac:dyDescent="0.3">
      <c r="D15" t="s">
        <v>128</v>
      </c>
      <c r="E15" t="s">
        <v>129</v>
      </c>
    </row>
    <row r="16" spans="3:6" x14ac:dyDescent="0.3">
      <c r="D16" t="s">
        <v>130</v>
      </c>
      <c r="E16" t="s">
        <v>131</v>
      </c>
    </row>
    <row r="19" spans="3:9" x14ac:dyDescent="0.3">
      <c r="C19" s="10" t="s">
        <v>128</v>
      </c>
    </row>
    <row r="20" spans="3:9" x14ac:dyDescent="0.3">
      <c r="E20" t="s">
        <v>132</v>
      </c>
      <c r="F20">
        <f>SLOPE(F5:F10, E5:E10)</f>
        <v>1.2018681888946547</v>
      </c>
    </row>
    <row r="21" spans="3:9" x14ac:dyDescent="0.3">
      <c r="E21" t="s">
        <v>134</v>
      </c>
      <c r="F21">
        <f>INTERCEPT(F5:F10, E5:E10)</f>
        <v>-5.7740875281093035E-3</v>
      </c>
    </row>
    <row r="22" spans="3:9" x14ac:dyDescent="0.3">
      <c r="E22" t="s">
        <v>148</v>
      </c>
      <c r="F22">
        <f>_xlfn.VAR.S(E25:E30)</f>
        <v>4.8174999999999989E-3</v>
      </c>
    </row>
    <row r="24" spans="3:9" x14ac:dyDescent="0.3">
      <c r="D24" s="15" t="s">
        <v>21</v>
      </c>
      <c r="E24" s="15" t="s">
        <v>125</v>
      </c>
      <c r="F24" s="15" t="s">
        <v>126</v>
      </c>
      <c r="G24" s="15" t="s">
        <v>133</v>
      </c>
      <c r="H24" s="15" t="s">
        <v>188</v>
      </c>
      <c r="I24" s="15" t="s">
        <v>187</v>
      </c>
    </row>
    <row r="25" spans="3:9" x14ac:dyDescent="0.3">
      <c r="D25" s="2">
        <v>1</v>
      </c>
      <c r="E25" s="33">
        <v>0.08</v>
      </c>
      <c r="F25" s="33">
        <v>0.12</v>
      </c>
      <c r="G25" s="34">
        <f t="shared" ref="G25:G30" si="0">$F$20*E25+$F$21</f>
        <v>9.0375367583463082E-2</v>
      </c>
      <c r="H25" s="38">
        <f>F25-G25</f>
        <v>2.9624632416536914E-2</v>
      </c>
      <c r="I25" s="2">
        <f>H25^2</f>
        <v>8.7761884581492975E-4</v>
      </c>
    </row>
    <row r="26" spans="3:9" x14ac:dyDescent="0.3">
      <c r="D26" s="2">
        <v>2</v>
      </c>
      <c r="E26" s="33">
        <v>0.12</v>
      </c>
      <c r="F26" s="33">
        <v>0.15</v>
      </c>
      <c r="G26" s="34">
        <f t="shared" si="0"/>
        <v>0.13845009513924927</v>
      </c>
      <c r="H26" s="38">
        <f t="shared" ref="H26:H30" si="1">F26-G26</f>
        <v>1.154990486075072E-2</v>
      </c>
      <c r="I26" s="2">
        <f t="shared" ref="I26:I30" si="2">H26^2</f>
        <v>1.3340030229239312E-4</v>
      </c>
    </row>
    <row r="27" spans="3:9" x14ac:dyDescent="0.3">
      <c r="D27" s="2">
        <v>3</v>
      </c>
      <c r="E27" s="33">
        <v>0.11</v>
      </c>
      <c r="F27" s="33">
        <v>0.11</v>
      </c>
      <c r="G27" s="34">
        <f t="shared" si="0"/>
        <v>0.12643141325030272</v>
      </c>
      <c r="H27" s="38">
        <f t="shared" si="1"/>
        <v>-1.6431413250302715E-2</v>
      </c>
      <c r="I27" s="2">
        <f t="shared" si="2"/>
        <v>2.6999134140222363E-4</v>
      </c>
    </row>
    <row r="28" spans="3:9" x14ac:dyDescent="0.3">
      <c r="D28" s="2">
        <v>4</v>
      </c>
      <c r="E28" s="33">
        <v>-0.04</v>
      </c>
      <c r="F28" s="33">
        <v>0.02</v>
      </c>
      <c r="G28" s="34">
        <f t="shared" si="0"/>
        <v>-5.3848815083895496E-2</v>
      </c>
      <c r="H28" s="38">
        <f t="shared" si="1"/>
        <v>7.38488150838955E-2</v>
      </c>
      <c r="I28" s="2">
        <f t="shared" si="2"/>
        <v>5.4536474892953914E-3</v>
      </c>
    </row>
    <row r="29" spans="3:9" x14ac:dyDescent="0.3">
      <c r="D29" s="2">
        <v>5</v>
      </c>
      <c r="E29" s="33">
        <v>9.5000000000000001E-2</v>
      </c>
      <c r="F29" s="33">
        <v>0.1</v>
      </c>
      <c r="G29" s="34">
        <f t="shared" si="0"/>
        <v>0.10840339041688289</v>
      </c>
      <c r="H29" s="38">
        <f t="shared" si="1"/>
        <v>-8.403390416882886E-3</v>
      </c>
      <c r="I29" s="2">
        <f t="shared" si="2"/>
        <v>7.0616970498559123E-5</v>
      </c>
    </row>
    <row r="30" spans="3:9" x14ac:dyDescent="0.3">
      <c r="D30" s="2">
        <v>6</v>
      </c>
      <c r="E30" s="33">
        <v>-0.02</v>
      </c>
      <c r="F30" s="33">
        <v>-0.12</v>
      </c>
      <c r="G30" s="34">
        <f t="shared" si="0"/>
        <v>-2.98114513060024E-2</v>
      </c>
      <c r="H30" s="38">
        <f t="shared" si="1"/>
        <v>-9.0188548693997589E-2</v>
      </c>
      <c r="I30" s="2">
        <f t="shared" si="2"/>
        <v>8.1339743155295734E-3</v>
      </c>
    </row>
    <row r="32" spans="3:9" x14ac:dyDescent="0.3">
      <c r="H32" s="10">
        <f>_xlfn.VAR.S(H25:H30)</f>
        <v>2.9878498529666139E-3</v>
      </c>
      <c r="I32" s="10">
        <f>SUM(I25:I30)</f>
        <v>1.493924926483307E-2</v>
      </c>
    </row>
    <row r="34" spans="3:11" x14ac:dyDescent="0.3">
      <c r="C34" s="10" t="s">
        <v>130</v>
      </c>
    </row>
    <row r="35" spans="3:11" x14ac:dyDescent="0.3">
      <c r="D35" s="14" t="s">
        <v>151</v>
      </c>
      <c r="E35" s="2">
        <f>_xlfn.VAR.S(F25:F30)</f>
        <v>9.9466666666666679E-3</v>
      </c>
    </row>
    <row r="36" spans="3:11" x14ac:dyDescent="0.3">
      <c r="D36" s="14" t="s">
        <v>135</v>
      </c>
      <c r="E36" s="2">
        <f>F20^2*F22</f>
        <v>6.9588168137000488E-3</v>
      </c>
    </row>
    <row r="37" spans="3:11" x14ac:dyDescent="0.3">
      <c r="D37" s="14" t="s">
        <v>149</v>
      </c>
      <c r="E37" s="2">
        <f>E35-E36</f>
        <v>2.9878498529666191E-3</v>
      </c>
    </row>
    <row r="40" spans="3:11" x14ac:dyDescent="0.3">
      <c r="C40" t="s">
        <v>143</v>
      </c>
    </row>
    <row r="41" spans="3:11" x14ac:dyDescent="0.3">
      <c r="C41" t="s">
        <v>136</v>
      </c>
    </row>
    <row r="42" spans="3:11" x14ac:dyDescent="0.3">
      <c r="C42" t="s">
        <v>137</v>
      </c>
    </row>
    <row r="46" spans="3:11" ht="15.6" x14ac:dyDescent="0.35">
      <c r="D46" t="s">
        <v>138</v>
      </c>
      <c r="E46">
        <v>0.8</v>
      </c>
      <c r="G46" t="s">
        <v>139</v>
      </c>
      <c r="H46">
        <v>0.5</v>
      </c>
      <c r="J46" t="s">
        <v>145</v>
      </c>
      <c r="K46" s="1">
        <v>0.3</v>
      </c>
    </row>
    <row r="47" spans="3:11" ht="15.6" x14ac:dyDescent="0.35">
      <c r="D47" t="s">
        <v>140</v>
      </c>
      <c r="E47">
        <v>1.2</v>
      </c>
      <c r="G47" t="s">
        <v>141</v>
      </c>
      <c r="H47">
        <f>1-H46</f>
        <v>0.5</v>
      </c>
      <c r="J47" t="s">
        <v>146</v>
      </c>
      <c r="K47" s="1">
        <v>0.4</v>
      </c>
    </row>
    <row r="48" spans="3:11" x14ac:dyDescent="0.3">
      <c r="J48" t="s">
        <v>147</v>
      </c>
      <c r="K48" s="1">
        <v>0.22</v>
      </c>
    </row>
    <row r="49" spans="4:11" x14ac:dyDescent="0.3">
      <c r="J49" t="s">
        <v>142</v>
      </c>
      <c r="K49" s="28">
        <f>K48^2</f>
        <v>4.8399999999999999E-2</v>
      </c>
    </row>
    <row r="52" spans="4:11" x14ac:dyDescent="0.3">
      <c r="D52" s="2"/>
      <c r="E52" s="14" t="s">
        <v>108</v>
      </c>
      <c r="F52" s="14" t="s">
        <v>150</v>
      </c>
    </row>
    <row r="53" spans="4:11" x14ac:dyDescent="0.3">
      <c r="D53" s="14" t="s">
        <v>135</v>
      </c>
      <c r="E53" s="2">
        <f>E46^2*$K$49</f>
        <v>3.0976000000000004E-2</v>
      </c>
      <c r="F53" s="2">
        <f>E47^2*$K$49</f>
        <v>6.9695999999999994E-2</v>
      </c>
    </row>
    <row r="54" spans="4:11" x14ac:dyDescent="0.3">
      <c r="D54" s="14" t="s">
        <v>149</v>
      </c>
      <c r="E54" s="2">
        <f>E47^2*K49</f>
        <v>6.9695999999999994E-2</v>
      </c>
      <c r="F54" s="2">
        <f>K47^2</f>
        <v>0.16000000000000003</v>
      </c>
    </row>
    <row r="55" spans="4:11" x14ac:dyDescent="0.3">
      <c r="D55" s="14" t="s">
        <v>151</v>
      </c>
      <c r="E55" s="2">
        <f>SUM(E53:E54)</f>
        <v>0.100672</v>
      </c>
      <c r="F55" s="2">
        <f>SUM(F53:F54)</f>
        <v>0.22969600000000001</v>
      </c>
    </row>
    <row r="56" spans="4:11" x14ac:dyDescent="0.3">
      <c r="D56" s="14" t="s">
        <v>152</v>
      </c>
      <c r="E56" s="2">
        <f>SQRT(E55)</f>
        <v>0.31728851224083104</v>
      </c>
      <c r="F56" s="2">
        <f>SQRT(F55)</f>
        <v>0.47926610562400512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7C91-8021-452B-99E0-BFB01CC09DB4}">
  <sheetPr codeName="Sheet12"/>
  <dimension ref="B2:L76"/>
  <sheetViews>
    <sheetView topLeftCell="A17" workbookViewId="0">
      <selection activeCell="D33" sqref="D33"/>
    </sheetView>
  </sheetViews>
  <sheetFormatPr defaultRowHeight="14.4" x14ac:dyDescent="0.3"/>
  <cols>
    <col min="2" max="3" width="15.5546875" customWidth="1"/>
    <col min="4" max="4" width="16.33203125" bestFit="1" customWidth="1"/>
    <col min="6" max="6" width="15.77734375" customWidth="1"/>
    <col min="7" max="7" width="16.109375" bestFit="1" customWidth="1"/>
    <col min="9" max="9" width="11.21875" customWidth="1"/>
    <col min="11" max="11" width="11.33203125" customWidth="1"/>
    <col min="12" max="12" width="16" customWidth="1"/>
  </cols>
  <sheetData>
    <row r="2" spans="2:12" x14ac:dyDescent="0.3">
      <c r="B2" t="s">
        <v>197</v>
      </c>
    </row>
    <row r="4" spans="2:12" x14ac:dyDescent="0.3">
      <c r="C4" t="s">
        <v>153</v>
      </c>
      <c r="D4" s="13" t="s">
        <v>154</v>
      </c>
      <c r="E4" t="s">
        <v>155</v>
      </c>
    </row>
    <row r="5" spans="2:12" x14ac:dyDescent="0.3">
      <c r="E5" t="s">
        <v>156</v>
      </c>
    </row>
    <row r="7" spans="2:12" x14ac:dyDescent="0.3">
      <c r="C7" t="s">
        <v>157</v>
      </c>
      <c r="E7">
        <f>_xlfn.NORM.S.INV(99.75%)</f>
        <v>2.8070337683438114</v>
      </c>
      <c r="K7" t="s">
        <v>47</v>
      </c>
    </row>
    <row r="9" spans="2:12" x14ac:dyDescent="0.3">
      <c r="C9" t="s">
        <v>158</v>
      </c>
      <c r="D9" s="1">
        <v>0.25</v>
      </c>
      <c r="K9" s="8" t="s">
        <v>160</v>
      </c>
      <c r="L9" s="35">
        <v>10000000</v>
      </c>
    </row>
    <row r="10" spans="2:12" x14ac:dyDescent="0.3">
      <c r="C10" t="s">
        <v>5</v>
      </c>
      <c r="D10" s="36">
        <f>L11</f>
        <v>1000000000</v>
      </c>
      <c r="K10" s="8" t="s">
        <v>161</v>
      </c>
      <c r="L10" s="35">
        <f>L9*10</f>
        <v>100000000</v>
      </c>
    </row>
    <row r="11" spans="2:12" x14ac:dyDescent="0.3">
      <c r="K11" s="8" t="s">
        <v>159</v>
      </c>
      <c r="L11" s="35">
        <f>L10*10</f>
        <v>1000000000</v>
      </c>
    </row>
    <row r="12" spans="2:12" x14ac:dyDescent="0.3">
      <c r="C12" t="s">
        <v>164</v>
      </c>
      <c r="D12">
        <f>E7*D9</f>
        <v>0.70175844208595284</v>
      </c>
      <c r="F12" t="s">
        <v>163</v>
      </c>
      <c r="H12" s="12" t="s">
        <v>162</v>
      </c>
      <c r="I12">
        <v>2.8069999999999999</v>
      </c>
      <c r="L12" s="24"/>
    </row>
    <row r="13" spans="2:12" x14ac:dyDescent="0.3">
      <c r="C13" t="s">
        <v>165</v>
      </c>
      <c r="D13">
        <f>D12*SQRT(10/252)</f>
        <v>0.139793627803844</v>
      </c>
      <c r="F13" t="s">
        <v>167</v>
      </c>
      <c r="G13" s="13" t="s">
        <v>169</v>
      </c>
      <c r="H13" t="s">
        <v>168</v>
      </c>
    </row>
    <row r="14" spans="2:12" x14ac:dyDescent="0.3">
      <c r="C14" t="s">
        <v>166</v>
      </c>
      <c r="D14" s="36">
        <f>D13*D10</f>
        <v>139793627.803844</v>
      </c>
    </row>
    <row r="15" spans="2:12" x14ac:dyDescent="0.3">
      <c r="F15" t="s">
        <v>171</v>
      </c>
      <c r="G15" s="16" t="s">
        <v>172</v>
      </c>
      <c r="H15" t="s">
        <v>170</v>
      </c>
    </row>
    <row r="17" spans="2:9" x14ac:dyDescent="0.3">
      <c r="F17" t="s">
        <v>173</v>
      </c>
    </row>
    <row r="18" spans="2:9" x14ac:dyDescent="0.3">
      <c r="F18" t="s">
        <v>174</v>
      </c>
    </row>
    <row r="25" spans="2:9" x14ac:dyDescent="0.3">
      <c r="B25" t="s">
        <v>196</v>
      </c>
      <c r="I25" s="36"/>
    </row>
    <row r="26" spans="2:9" x14ac:dyDescent="0.3">
      <c r="I26" s="36"/>
    </row>
    <row r="28" spans="2:9" x14ac:dyDescent="0.3">
      <c r="C28" t="s">
        <v>5</v>
      </c>
      <c r="D28" s="1">
        <v>0.95</v>
      </c>
    </row>
    <row r="29" spans="2:9" x14ac:dyDescent="0.3">
      <c r="C29" t="s">
        <v>190</v>
      </c>
      <c r="D29">
        <f>_xlfn.NORM.S.INV(D28)</f>
        <v>1.6448536269514715</v>
      </c>
    </row>
    <row r="30" spans="2:9" x14ac:dyDescent="0.3">
      <c r="C30" t="s">
        <v>191</v>
      </c>
      <c r="D30" s="36">
        <v>1000000000</v>
      </c>
    </row>
    <row r="31" spans="2:9" x14ac:dyDescent="0.3">
      <c r="C31" t="s">
        <v>192</v>
      </c>
      <c r="D31" s="1">
        <v>0.19302031021214866</v>
      </c>
    </row>
    <row r="33" spans="2:7" x14ac:dyDescent="0.3">
      <c r="C33" t="s">
        <v>193</v>
      </c>
      <c r="D33">
        <f>D29*D31</f>
        <v>0.31749015732775088</v>
      </c>
    </row>
    <row r="34" spans="2:7" x14ac:dyDescent="0.3">
      <c r="C34" t="s">
        <v>195</v>
      </c>
      <c r="D34">
        <f>D33*SQRT(1/252)</f>
        <v>0.02</v>
      </c>
    </row>
    <row r="36" spans="2:7" x14ac:dyDescent="0.3">
      <c r="C36" t="s">
        <v>194</v>
      </c>
      <c r="D36" s="36">
        <f>D34*D30</f>
        <v>20000000</v>
      </c>
    </row>
    <row r="40" spans="2:7" x14ac:dyDescent="0.3">
      <c r="B40" t="s">
        <v>198</v>
      </c>
    </row>
    <row r="41" spans="2:7" x14ac:dyDescent="0.3">
      <c r="B41" t="s">
        <v>199</v>
      </c>
    </row>
    <row r="42" spans="2:7" x14ac:dyDescent="0.3">
      <c r="B42" t="s">
        <v>209</v>
      </c>
    </row>
    <row r="43" spans="2:7" x14ac:dyDescent="0.3">
      <c r="B43" t="s">
        <v>200</v>
      </c>
    </row>
    <row r="45" spans="2:7" x14ac:dyDescent="0.3">
      <c r="B45" t="s">
        <v>201</v>
      </c>
      <c r="G45" t="s">
        <v>203</v>
      </c>
    </row>
    <row r="46" spans="2:7" x14ac:dyDescent="0.3">
      <c r="F46" t="s">
        <v>46</v>
      </c>
      <c r="G46" s="39">
        <v>1000000</v>
      </c>
    </row>
    <row r="47" spans="2:7" x14ac:dyDescent="0.3">
      <c r="F47" t="s">
        <v>48</v>
      </c>
      <c r="G47" s="39">
        <f>G46*10</f>
        <v>10000000</v>
      </c>
    </row>
    <row r="48" spans="2:7" x14ac:dyDescent="0.3">
      <c r="F48" t="s">
        <v>49</v>
      </c>
      <c r="G48" s="39">
        <f>G47*10</f>
        <v>100000000</v>
      </c>
    </row>
    <row r="49" spans="2:3" x14ac:dyDescent="0.3">
      <c r="B49" t="s">
        <v>202</v>
      </c>
      <c r="C49">
        <f>6*G46</f>
        <v>6000000</v>
      </c>
    </row>
    <row r="50" spans="2:3" x14ac:dyDescent="0.3">
      <c r="B50" t="s">
        <v>204</v>
      </c>
      <c r="C50" s="1">
        <v>0.02</v>
      </c>
    </row>
    <row r="51" spans="2:3" x14ac:dyDescent="0.3">
      <c r="B51" t="s">
        <v>205</v>
      </c>
      <c r="C51" s="1">
        <v>0.46</v>
      </c>
    </row>
    <row r="53" spans="2:3" x14ac:dyDescent="0.3">
      <c r="B53" t="s">
        <v>208</v>
      </c>
      <c r="C53" s="1">
        <v>0.2</v>
      </c>
    </row>
    <row r="54" spans="2:3" x14ac:dyDescent="0.3">
      <c r="B54" t="s">
        <v>210</v>
      </c>
      <c r="C54" s="1">
        <v>0.05</v>
      </c>
    </row>
    <row r="57" spans="2:3" x14ac:dyDescent="0.3">
      <c r="B57" t="s">
        <v>206</v>
      </c>
      <c r="C57">
        <f>PRODUCT(C49:C51)</f>
        <v>55200</v>
      </c>
    </row>
    <row r="59" spans="2:3" x14ac:dyDescent="0.3">
      <c r="B59" t="s">
        <v>207</v>
      </c>
      <c r="C59">
        <f>C49*SQRT(C53^2*C50+C54^2*C51^2)</f>
        <v>218732.71360269823</v>
      </c>
    </row>
    <row r="63" spans="2:3" x14ac:dyDescent="0.3">
      <c r="B63" t="s">
        <v>245</v>
      </c>
    </row>
    <row r="64" spans="2:3" x14ac:dyDescent="0.3">
      <c r="B64" t="s">
        <v>246</v>
      </c>
    </row>
    <row r="65" spans="2:3" x14ac:dyDescent="0.3">
      <c r="B65" t="s">
        <v>248</v>
      </c>
    </row>
    <row r="66" spans="2:3" x14ac:dyDescent="0.3">
      <c r="B66" t="s">
        <v>247</v>
      </c>
    </row>
    <row r="68" spans="2:3" x14ac:dyDescent="0.3">
      <c r="B68" t="s">
        <v>202</v>
      </c>
      <c r="C68">
        <v>4000000</v>
      </c>
    </row>
    <row r="69" spans="2:3" x14ac:dyDescent="0.3">
      <c r="B69" t="s">
        <v>204</v>
      </c>
      <c r="C69" s="1">
        <v>0.01</v>
      </c>
    </row>
    <row r="70" spans="2:3" x14ac:dyDescent="0.3">
      <c r="B70" t="s">
        <v>205</v>
      </c>
      <c r="C70" s="1">
        <v>0.28000000000000003</v>
      </c>
    </row>
    <row r="72" spans="2:3" x14ac:dyDescent="0.3">
      <c r="B72" t="s">
        <v>249</v>
      </c>
      <c r="C72" s="1">
        <v>0.22</v>
      </c>
    </row>
    <row r="73" spans="2:3" x14ac:dyDescent="0.3">
      <c r="B73" t="s">
        <v>250</v>
      </c>
      <c r="C73" s="1">
        <v>7.0000000000000007E-2</v>
      </c>
    </row>
    <row r="75" spans="2:3" x14ac:dyDescent="0.3">
      <c r="B75" t="s">
        <v>206</v>
      </c>
      <c r="C75">
        <f>PRODUCT(C68:C70)</f>
        <v>11200.000000000002</v>
      </c>
    </row>
    <row r="76" spans="2:3" x14ac:dyDescent="0.3">
      <c r="B76" t="s">
        <v>207</v>
      </c>
      <c r="C76">
        <f>C68*SQRT(C69*C72^2+C73^2*C70^2)</f>
        <v>117858.21990849855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CCAE-6635-4982-92D5-59CE107579AF}">
  <sheetPr codeName="Sheet13"/>
  <dimension ref="D2:R40"/>
  <sheetViews>
    <sheetView topLeftCell="A20" zoomScale="106" workbookViewId="0">
      <selection activeCell="I39" sqref="I39"/>
    </sheetView>
  </sheetViews>
  <sheetFormatPr defaultRowHeight="14.4" x14ac:dyDescent="0.3"/>
  <cols>
    <col min="5" max="5" width="12.77734375" customWidth="1"/>
    <col min="6" max="6" width="18.21875" customWidth="1"/>
  </cols>
  <sheetData>
    <row r="2" spans="4:18" x14ac:dyDescent="0.3">
      <c r="D2" s="10">
        <v>1</v>
      </c>
      <c r="F2" s="32" t="s">
        <v>31</v>
      </c>
      <c r="G2" s="15" t="s">
        <v>108</v>
      </c>
      <c r="H2" s="15" t="s">
        <v>150</v>
      </c>
      <c r="I2" s="15" t="s">
        <v>211</v>
      </c>
      <c r="J2" s="15" t="s">
        <v>212</v>
      </c>
      <c r="K2" s="15" t="s">
        <v>213</v>
      </c>
    </row>
    <row r="3" spans="4:18" x14ac:dyDescent="0.3">
      <c r="F3" s="31">
        <v>0</v>
      </c>
      <c r="G3" s="2">
        <v>317</v>
      </c>
      <c r="H3" s="2">
        <v>281</v>
      </c>
      <c r="I3" s="2">
        <v>400</v>
      </c>
      <c r="J3" s="2">
        <v>437</v>
      </c>
      <c r="K3" s="2">
        <v>277</v>
      </c>
    </row>
    <row r="4" spans="4:18" x14ac:dyDescent="0.3">
      <c r="F4" s="31">
        <v>1</v>
      </c>
      <c r="G4" s="2">
        <v>350</v>
      </c>
      <c r="H4" s="2">
        <v>300</v>
      </c>
      <c r="I4" s="2">
        <v>370</v>
      </c>
      <c r="J4" s="2">
        <v>478</v>
      </c>
      <c r="K4" s="2">
        <v>310</v>
      </c>
    </row>
    <row r="5" spans="4:18" x14ac:dyDescent="0.3">
      <c r="F5" s="31">
        <v>2</v>
      </c>
      <c r="G5" s="2">
        <v>300</v>
      </c>
      <c r="H5" s="2">
        <v>277</v>
      </c>
      <c r="I5" s="2">
        <v>457</v>
      </c>
      <c r="J5" s="2">
        <v>526</v>
      </c>
      <c r="K5" s="2">
        <v>347</v>
      </c>
    </row>
    <row r="6" spans="4:18" x14ac:dyDescent="0.3">
      <c r="F6" s="31">
        <v>3</v>
      </c>
      <c r="G6" s="2">
        <v>280</v>
      </c>
      <c r="H6" s="2">
        <v>256</v>
      </c>
      <c r="I6" s="2">
        <v>415</v>
      </c>
      <c r="J6" s="2">
        <v>564</v>
      </c>
      <c r="K6" s="2">
        <v>386</v>
      </c>
    </row>
    <row r="7" spans="4:18" x14ac:dyDescent="0.3">
      <c r="F7" s="31">
        <v>4</v>
      </c>
      <c r="G7" s="2">
        <v>325</v>
      </c>
      <c r="H7" s="2">
        <v>310</v>
      </c>
      <c r="I7" s="2">
        <v>460</v>
      </c>
      <c r="J7" s="2">
        <v>612</v>
      </c>
      <c r="K7" s="2">
        <v>423</v>
      </c>
    </row>
    <row r="8" spans="4:18" x14ac:dyDescent="0.3">
      <c r="F8" s="31">
        <v>5</v>
      </c>
      <c r="G8" s="2">
        <v>380</v>
      </c>
      <c r="H8" s="2">
        <v>396</v>
      </c>
      <c r="I8" s="2">
        <v>510</v>
      </c>
      <c r="J8" s="2">
        <v>644</v>
      </c>
      <c r="K8" s="2">
        <v>458</v>
      </c>
    </row>
    <row r="11" spans="4:18" x14ac:dyDescent="0.3">
      <c r="D11" s="10"/>
      <c r="F11" s="44" t="s">
        <v>215</v>
      </c>
      <c r="G11" s="44"/>
      <c r="H11" s="44"/>
      <c r="I11" s="44"/>
      <c r="J11" s="44"/>
      <c r="K11" s="44"/>
      <c r="M11" s="10"/>
      <c r="N11" s="44" t="s">
        <v>216</v>
      </c>
      <c r="O11" s="44"/>
      <c r="P11" s="44"/>
      <c r="Q11" s="44"/>
      <c r="R11" s="44"/>
    </row>
    <row r="12" spans="4:18" x14ac:dyDescent="0.3">
      <c r="F12" s="32" t="s">
        <v>31</v>
      </c>
      <c r="G12" s="15" t="s">
        <v>108</v>
      </c>
      <c r="H12" s="15" t="s">
        <v>150</v>
      </c>
      <c r="I12" s="15" t="s">
        <v>211</v>
      </c>
      <c r="J12" s="15" t="s">
        <v>212</v>
      </c>
      <c r="K12" s="15" t="s">
        <v>213</v>
      </c>
      <c r="N12" s="15" t="s">
        <v>108</v>
      </c>
      <c r="O12" s="15" t="s">
        <v>150</v>
      </c>
      <c r="P12" s="15" t="s">
        <v>211</v>
      </c>
      <c r="Q12" s="15" t="s">
        <v>212</v>
      </c>
      <c r="R12" s="15" t="s">
        <v>213</v>
      </c>
    </row>
    <row r="13" spans="4:18" x14ac:dyDescent="0.3">
      <c r="F13" s="31">
        <v>0</v>
      </c>
      <c r="G13" s="40" t="s">
        <v>93</v>
      </c>
      <c r="H13" s="40" t="s">
        <v>93</v>
      </c>
      <c r="I13" s="40" t="s">
        <v>93</v>
      </c>
      <c r="J13" s="40" t="s">
        <v>93</v>
      </c>
      <c r="K13" s="40" t="s">
        <v>93</v>
      </c>
      <c r="N13" s="2">
        <f>G14-G$19</f>
        <v>6.2777484837548567E-2</v>
      </c>
      <c r="O13" s="2">
        <f t="shared" ref="O13:R17" si="0">H14-H$19</f>
        <v>-3.1841030616917426E-3</v>
      </c>
      <c r="P13" s="2">
        <f t="shared" si="0"/>
        <v>-0.12655077719178973</v>
      </c>
      <c r="Q13" s="2">
        <f t="shared" si="0"/>
        <v>1.2124431194113161E-2</v>
      </c>
      <c r="R13" s="2">
        <f t="shared" si="0"/>
        <v>1.1984455706484112E-2</v>
      </c>
    </row>
    <row r="14" spans="4:18" x14ac:dyDescent="0.3">
      <c r="F14" s="31">
        <v>1</v>
      </c>
      <c r="G14" s="2">
        <f>LN(G4/G3)</f>
        <v>9.9031380606178762E-2</v>
      </c>
      <c r="H14" s="2">
        <f t="shared" ref="H14:K14" si="1">LN(H4/H3)</f>
        <v>6.5427805322455193E-2</v>
      </c>
      <c r="I14" s="2">
        <f t="shared" si="1"/>
        <v>-7.7961541469711806E-2</v>
      </c>
      <c r="J14" s="2">
        <f t="shared" si="1"/>
        <v>8.9677537395865856E-2</v>
      </c>
      <c r="K14" s="2">
        <f t="shared" si="1"/>
        <v>0.11255479129185336</v>
      </c>
      <c r="N14" s="2">
        <f t="shared" ref="N14:N17" si="2">G15-G$19</f>
        <v>-0.19040457559588855</v>
      </c>
      <c r="O14" s="2">
        <f t="shared" si="0"/>
        <v>-0.14837687685300949</v>
      </c>
      <c r="P14" s="2">
        <f t="shared" si="0"/>
        <v>0.16259114953385667</v>
      </c>
      <c r="Q14" s="2">
        <f t="shared" si="0"/>
        <v>1.813737404450122E-2</v>
      </c>
      <c r="R14" s="2">
        <f t="shared" si="0"/>
        <v>1.2182146882298031E-2</v>
      </c>
    </row>
    <row r="15" spans="4:18" x14ac:dyDescent="0.3">
      <c r="F15" s="31">
        <v>2</v>
      </c>
      <c r="G15" s="2">
        <f t="shared" ref="G15:G18" si="3">LN(G5/G4)</f>
        <v>-0.15415067982725836</v>
      </c>
      <c r="H15" s="2">
        <f t="shared" ref="G15:K18" si="4">LN(H5/H4)</f>
        <v>-7.9764968468862552E-2</v>
      </c>
      <c r="I15" s="2">
        <f t="shared" si="4"/>
        <v>0.21118038525593461</v>
      </c>
      <c r="J15" s="2">
        <f t="shared" si="4"/>
        <v>9.5690480246253914E-2</v>
      </c>
      <c r="K15" s="2">
        <f t="shared" si="4"/>
        <v>0.11275248246766728</v>
      </c>
      <c r="N15" s="2">
        <f t="shared" si="2"/>
        <v>-0.10524676725558163</v>
      </c>
      <c r="O15" s="2">
        <f t="shared" si="0"/>
        <v>-0.14745197009192293</v>
      </c>
      <c r="P15" s="2">
        <f t="shared" si="0"/>
        <v>-0.14499410638558427</v>
      </c>
      <c r="Q15" s="2">
        <f t="shared" si="0"/>
        <v>-7.800067441403602E-3</v>
      </c>
      <c r="R15" s="2">
        <f t="shared" si="0"/>
        <v>5.9422539326023927E-3</v>
      </c>
    </row>
    <row r="16" spans="4:18" x14ac:dyDescent="0.3">
      <c r="F16" s="31">
        <v>3</v>
      </c>
      <c r="G16" s="2">
        <f t="shared" si="3"/>
        <v>-6.8992871486951435E-2</v>
      </c>
      <c r="H16" s="2">
        <f t="shared" si="4"/>
        <v>-7.8840061707775994E-2</v>
      </c>
      <c r="I16" s="2">
        <f t="shared" si="4"/>
        <v>-9.6404870663506337E-2</v>
      </c>
      <c r="J16" s="2">
        <f t="shared" si="4"/>
        <v>6.9753038760349093E-2</v>
      </c>
      <c r="K16" s="2">
        <f t="shared" si="4"/>
        <v>0.10651258951797164</v>
      </c>
      <c r="N16" s="2">
        <f t="shared" si="2"/>
        <v>0.11278168339185776</v>
      </c>
      <c r="O16" s="2">
        <f t="shared" si="0"/>
        <v>0.12278294461548253</v>
      </c>
      <c r="P16" s="2">
        <f t="shared" si="0"/>
        <v>5.4358733530364474E-2</v>
      </c>
      <c r="Q16" s="2">
        <f t="shared" si="0"/>
        <v>4.124924812514405E-3</v>
      </c>
      <c r="R16" s="2">
        <f t="shared" si="0"/>
        <v>-9.0355260039222396E-3</v>
      </c>
    </row>
    <row r="17" spans="4:18" x14ac:dyDescent="0.3">
      <c r="F17" s="31">
        <v>4</v>
      </c>
      <c r="G17" s="2">
        <f t="shared" si="3"/>
        <v>0.14903557916048796</v>
      </c>
      <c r="H17" s="2">
        <f t="shared" si="4"/>
        <v>0.19139485299962947</v>
      </c>
      <c r="I17" s="2">
        <f t="shared" si="4"/>
        <v>0.1029479692524424</v>
      </c>
      <c r="J17" s="2">
        <f t="shared" si="4"/>
        <v>8.16780310142671E-2</v>
      </c>
      <c r="K17" s="2">
        <f t="shared" si="4"/>
        <v>9.153480958144701E-2</v>
      </c>
      <c r="N17" s="2">
        <f t="shared" si="2"/>
        <v>0.12009217462206384</v>
      </c>
      <c r="O17" s="2">
        <f t="shared" si="0"/>
        <v>0.17623000539114161</v>
      </c>
      <c r="P17" s="2">
        <f t="shared" si="0"/>
        <v>5.4595000513152879E-2</v>
      </c>
      <c r="Q17" s="2">
        <f t="shared" si="0"/>
        <v>-2.6586662609725129E-2</v>
      </c>
      <c r="R17" s="2">
        <f t="shared" si="0"/>
        <v>-2.1073330517462255E-2</v>
      </c>
    </row>
    <row r="18" spans="4:18" x14ac:dyDescent="0.3">
      <c r="F18" s="31">
        <v>5</v>
      </c>
      <c r="G18" s="2">
        <f t="shared" si="3"/>
        <v>0.15634607039069404</v>
      </c>
      <c r="H18" s="2">
        <f t="shared" si="4"/>
        <v>0.24484191377528855</v>
      </c>
      <c r="I18" s="2">
        <f t="shared" si="4"/>
        <v>0.10318423623523081</v>
      </c>
      <c r="J18" s="2">
        <f t="shared" si="4"/>
        <v>5.0966443592027566E-2</v>
      </c>
      <c r="K18" s="2">
        <f t="shared" si="4"/>
        <v>7.9497005067906995E-2</v>
      </c>
    </row>
    <row r="19" spans="4:18" x14ac:dyDescent="0.3">
      <c r="F19" s="31" t="s">
        <v>214</v>
      </c>
      <c r="G19" s="14">
        <f>AVERAGE(G14:G18)</f>
        <v>3.6253895768630195E-2</v>
      </c>
      <c r="H19" s="14">
        <f t="shared" ref="H19:K19" si="5">AVERAGE(H14:H18)</f>
        <v>6.8611908384146936E-2</v>
      </c>
      <c r="I19" s="14">
        <f t="shared" si="5"/>
        <v>4.8589235722077927E-2</v>
      </c>
      <c r="J19" s="14">
        <f t="shared" si="5"/>
        <v>7.7553106201752695E-2</v>
      </c>
      <c r="K19" s="14">
        <f t="shared" si="5"/>
        <v>0.10057033558536925</v>
      </c>
    </row>
    <row r="21" spans="4:18" x14ac:dyDescent="0.3">
      <c r="F21" s="45" t="s">
        <v>217</v>
      </c>
      <c r="G21" s="47"/>
      <c r="H21" s="47"/>
      <c r="I21" s="47"/>
      <c r="J21" s="46"/>
    </row>
    <row r="22" spans="4:18" x14ac:dyDescent="0.3">
      <c r="F22" s="2">
        <f t="array" ref="F22:J26">MMULT(TRANSPOSE(N13:R17), N13:R17)/(COUNT(N13:N17)-1)</f>
        <v>1.9603408885571789E-2</v>
      </c>
      <c r="G22" s="2">
        <v>1.9645525307007333E-2</v>
      </c>
      <c r="H22" s="2">
        <v>-2.7388438852658558E-3</v>
      </c>
      <c r="I22" s="2">
        <v>-1.1497499984640855E-3</v>
      </c>
      <c r="J22" s="2">
        <v>-1.4355923646534059E-3</v>
      </c>
    </row>
    <row r="23" spans="4:18" x14ac:dyDescent="0.3">
      <c r="F23" s="2">
        <v>1.9645525307007333E-2</v>
      </c>
      <c r="G23" s="2">
        <v>2.24751464673901E-2</v>
      </c>
      <c r="H23" s="2">
        <v>3.4883632467006586E-3</v>
      </c>
      <c r="I23" s="2">
        <v>-1.4396335806714715E-3</v>
      </c>
      <c r="J23" s="2">
        <v>-1.8862668346573629E-3</v>
      </c>
    </row>
    <row r="24" spans="4:18" x14ac:dyDescent="0.3">
      <c r="F24" s="2">
        <v>-2.7388438852658558E-3</v>
      </c>
      <c r="G24" s="2">
        <v>3.4883632467006586E-3</v>
      </c>
      <c r="H24" s="2">
        <v>1.7352439498299354E-2</v>
      </c>
      <c r="I24" s="2">
        <v>3.2957773577662214E-4</v>
      </c>
      <c r="J24" s="2">
        <v>-5.0979573953387669E-4</v>
      </c>
    </row>
    <row r="25" spans="4:18" x14ac:dyDescent="0.3">
      <c r="F25" s="2">
        <v>-1.1497499984640855E-3</v>
      </c>
      <c r="G25" s="2">
        <v>-1.4396335806714715E-3</v>
      </c>
      <c r="H25" s="2">
        <v>3.2957773577662214E-4</v>
      </c>
      <c r="I25" s="2">
        <v>3.1516821363340714E-4</v>
      </c>
      <c r="J25" s="2">
        <v>2.1072638624412702E-4</v>
      </c>
    </row>
    <row r="26" spans="4:18" x14ac:dyDescent="0.3">
      <c r="F26" s="2">
        <v>-1.4355923646534059E-3</v>
      </c>
      <c r="G26" s="2">
        <v>-1.8862668346573629E-3</v>
      </c>
      <c r="H26" s="2">
        <v>-5.0979573953387669E-4</v>
      </c>
      <c r="I26" s="2">
        <v>2.1072638624412702E-4</v>
      </c>
      <c r="J26" s="2">
        <v>2.132670630769632E-4</v>
      </c>
    </row>
    <row r="29" spans="4:18" x14ac:dyDescent="0.3">
      <c r="F29" s="44" t="s">
        <v>178</v>
      </c>
      <c r="G29" s="44"/>
      <c r="H29" s="44"/>
      <c r="I29" s="44"/>
      <c r="J29" s="44"/>
    </row>
    <row r="30" spans="4:18" x14ac:dyDescent="0.3">
      <c r="F30" s="2">
        <v>0.2</v>
      </c>
      <c r="G30" s="2">
        <v>0.2</v>
      </c>
      <c r="H30" s="2">
        <v>0.2</v>
      </c>
      <c r="I30" s="2">
        <v>0.2</v>
      </c>
      <c r="J30" s="2">
        <v>0.2</v>
      </c>
    </row>
    <row r="32" spans="4:18" x14ac:dyDescent="0.3">
      <c r="D32" s="45" t="s">
        <v>218</v>
      </c>
      <c r="E32" s="46"/>
      <c r="F32" s="2">
        <f t="array" ref="F32">SUMPRODUCT(TRANSPOSE(F30:J30),F22:F26)</f>
        <v>6.7849495888391538E-3</v>
      </c>
      <c r="G32" s="2">
        <f t="array" ref="G32">SUMPRODUCT(TRANSPOSE(F30:J30),G22:G26)</f>
        <v>8.4566269211538512E-3</v>
      </c>
      <c r="H32" s="2">
        <f t="array" ref="H32">SUMPRODUCT(TRANSPOSE(F30:J30),H22:H26)</f>
        <v>3.5843481711953806E-3</v>
      </c>
      <c r="I32" s="2">
        <f t="array" ref="I32">SUMPRODUCT(TRANSPOSE(F30:J30),I22:I26)</f>
        <v>-3.4678224869628016E-4</v>
      </c>
      <c r="J32" s="2">
        <f t="array" ref="J32">SUMPRODUCT(TRANSPOSE(F30:J30),J22:J26)</f>
        <v>-6.8153229790471109E-4</v>
      </c>
    </row>
    <row r="34" spans="6:7" x14ac:dyDescent="0.3">
      <c r="F34" t="s">
        <v>220</v>
      </c>
      <c r="G34">
        <f t="array" ref="G34">SUMPRODUCT(F30:J30, F32:J32)</f>
        <v>3.559522026917479E-3</v>
      </c>
    </row>
    <row r="35" spans="6:7" x14ac:dyDescent="0.3">
      <c r="F35" t="s">
        <v>219</v>
      </c>
      <c r="G35">
        <f>SQRT(G34)</f>
        <v>5.9661730002720161E-2</v>
      </c>
    </row>
    <row r="37" spans="6:7" x14ac:dyDescent="0.3">
      <c r="F37" t="s">
        <v>257</v>
      </c>
      <c r="G37">
        <f>_xlfn.NORM.S.INV(95%)</f>
        <v>1.6448536269514715</v>
      </c>
    </row>
    <row r="39" spans="6:7" x14ac:dyDescent="0.3">
      <c r="F39" t="s">
        <v>258</v>
      </c>
      <c r="G39">
        <f>G37*G35</f>
        <v>9.8134812985173681E-2</v>
      </c>
    </row>
    <row r="40" spans="6:7" x14ac:dyDescent="0.3">
      <c r="F40" t="s">
        <v>259</v>
      </c>
      <c r="G40">
        <f>G39*SQRT(10/252)</f>
        <v>1.954892267525999E-2</v>
      </c>
    </row>
  </sheetData>
  <mergeCells count="5">
    <mergeCell ref="F29:J29"/>
    <mergeCell ref="D32:E32"/>
    <mergeCell ref="F11:K11"/>
    <mergeCell ref="F21:J21"/>
    <mergeCell ref="N11:R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B6DA-C3CB-4A34-B87C-43695EB29B6D}">
  <sheetPr codeName="Sheet14"/>
  <dimension ref="B2:G64"/>
  <sheetViews>
    <sheetView topLeftCell="A44" workbookViewId="0">
      <selection activeCell="F63" sqref="F63"/>
    </sheetView>
  </sheetViews>
  <sheetFormatPr defaultRowHeight="14.4" x14ac:dyDescent="0.3"/>
  <sheetData>
    <row r="2" spans="2:7" ht="15.6" x14ac:dyDescent="0.35">
      <c r="B2" s="10" t="s">
        <v>221</v>
      </c>
      <c r="C2" s="48" t="s">
        <v>222</v>
      </c>
      <c r="D2" s="49">
        <v>125</v>
      </c>
      <c r="E2" s="50"/>
    </row>
    <row r="3" spans="2:7" x14ac:dyDescent="0.3">
      <c r="B3" s="50"/>
      <c r="C3" s="48" t="s">
        <v>223</v>
      </c>
      <c r="D3" s="49">
        <v>112</v>
      </c>
      <c r="E3" s="50"/>
      <c r="G3" t="s">
        <v>236</v>
      </c>
    </row>
    <row r="4" spans="2:7" x14ac:dyDescent="0.3">
      <c r="B4" s="50"/>
      <c r="C4" s="48" t="s">
        <v>13</v>
      </c>
      <c r="D4" s="49">
        <v>30</v>
      </c>
      <c r="E4" s="50" t="s">
        <v>224</v>
      </c>
    </row>
    <row r="5" spans="2:7" ht="15.6" x14ac:dyDescent="0.35">
      <c r="B5" s="50"/>
      <c r="C5" s="48" t="s">
        <v>225</v>
      </c>
      <c r="D5" s="51">
        <v>0.06</v>
      </c>
      <c r="E5" s="50"/>
    </row>
    <row r="6" spans="2:7" x14ac:dyDescent="0.3">
      <c r="B6" s="50"/>
      <c r="C6" s="48" t="s">
        <v>219</v>
      </c>
      <c r="D6" s="51">
        <v>0.18</v>
      </c>
      <c r="E6" s="50"/>
    </row>
    <row r="10" spans="2:7" x14ac:dyDescent="0.3">
      <c r="C10" t="s">
        <v>226</v>
      </c>
      <c r="D10">
        <f>(LN(D2/D3)+(D5+0.5*D6^2)*(30/365))/(D6*SQRT(30/365))</f>
        <v>2.2493796738170881</v>
      </c>
    </row>
    <row r="11" spans="2:7" x14ac:dyDescent="0.3">
      <c r="C11" t="s">
        <v>227</v>
      </c>
      <c r="D11">
        <f>D10-(D6*SQRT(D4/365))</f>
        <v>2.1977752776997983</v>
      </c>
    </row>
    <row r="13" spans="2:7" x14ac:dyDescent="0.3">
      <c r="C13" t="s">
        <v>228</v>
      </c>
      <c r="D13">
        <f>_xlfn.NORM.S.DIST(D10, TRUE)</f>
        <v>0.98775582466249578</v>
      </c>
    </row>
    <row r="14" spans="2:7" x14ac:dyDescent="0.3">
      <c r="C14" t="s">
        <v>229</v>
      </c>
      <c r="D14">
        <f>_xlfn.NORM.S.DIST(D11, TRUE)</f>
        <v>0.98601743798324026</v>
      </c>
    </row>
    <row r="16" spans="2:7" x14ac:dyDescent="0.3">
      <c r="C16" t="s">
        <v>230</v>
      </c>
      <c r="D16">
        <f>D3*EXP(-D5*(D4/365))</f>
        <v>111.44903090343267</v>
      </c>
    </row>
    <row r="18" spans="2:6" x14ac:dyDescent="0.3">
      <c r="B18" t="s">
        <v>234</v>
      </c>
      <c r="C18" t="s">
        <v>231</v>
      </c>
      <c r="D18">
        <f>D2*D13-D16*D14</f>
        <v>13.578790165694329</v>
      </c>
    </row>
    <row r="20" spans="2:6" x14ac:dyDescent="0.3">
      <c r="C20" t="s">
        <v>232</v>
      </c>
    </row>
    <row r="22" spans="2:6" x14ac:dyDescent="0.3">
      <c r="B22" t="s">
        <v>235</v>
      </c>
      <c r="C22" t="s">
        <v>233</v>
      </c>
      <c r="D22" s="52">
        <f>D18+D16-D2</f>
        <v>2.7821069127000442E-2</v>
      </c>
    </row>
    <row r="26" spans="2:6" x14ac:dyDescent="0.3">
      <c r="B26" s="10" t="s">
        <v>237</v>
      </c>
      <c r="C26" t="s">
        <v>238</v>
      </c>
      <c r="D26">
        <v>100</v>
      </c>
      <c r="E26" s="13" t="s">
        <v>162</v>
      </c>
      <c r="F26" t="s">
        <v>223</v>
      </c>
    </row>
    <row r="27" spans="2:6" x14ac:dyDescent="0.3">
      <c r="C27" t="s">
        <v>13</v>
      </c>
      <c r="D27">
        <v>30</v>
      </c>
    </row>
    <row r="28" spans="2:6" x14ac:dyDescent="0.3">
      <c r="C28" t="s">
        <v>239</v>
      </c>
      <c r="D28">
        <f>D27/365</f>
        <v>8.2191780821917804E-2</v>
      </c>
    </row>
    <row r="29" spans="2:6" x14ac:dyDescent="0.3">
      <c r="C29" t="s">
        <v>114</v>
      </c>
      <c r="D29" s="1">
        <v>0.05</v>
      </c>
    </row>
    <row r="30" spans="2:6" x14ac:dyDescent="0.3">
      <c r="C30" t="s">
        <v>158</v>
      </c>
      <c r="D30" s="1">
        <v>0.25</v>
      </c>
    </row>
    <row r="32" spans="2:6" x14ac:dyDescent="0.3">
      <c r="C32" t="s">
        <v>240</v>
      </c>
    </row>
    <row r="35" spans="3:4" x14ac:dyDescent="0.3">
      <c r="C35" t="s">
        <v>226</v>
      </c>
      <c r="D35">
        <f>((D29+(D30^2)/2)*(D27/365))/(D30*SQRT(D27/365))</f>
        <v>9.317460410066182E-2</v>
      </c>
    </row>
    <row r="36" spans="3:4" x14ac:dyDescent="0.3">
      <c r="C36" t="s">
        <v>227</v>
      </c>
      <c r="D36">
        <f>D35-(D30*SQRT(D27/365))</f>
        <v>2.1501831715537337E-2</v>
      </c>
    </row>
    <row r="38" spans="3:4" x14ac:dyDescent="0.3">
      <c r="C38" t="s">
        <v>228</v>
      </c>
      <c r="D38">
        <f>_xlfn.NORM.S.DIST(D35,TRUE)</f>
        <v>0.53711757520169834</v>
      </c>
    </row>
    <row r="39" spans="3:4" x14ac:dyDescent="0.3">
      <c r="C39" t="s">
        <v>229</v>
      </c>
      <c r="D39">
        <f>_xlfn.NORM.S.DIST(D36,TRUE)</f>
        <v>0.50857732884800022</v>
      </c>
    </row>
    <row r="41" spans="3:4" x14ac:dyDescent="0.3">
      <c r="C41" t="s">
        <v>230</v>
      </c>
      <c r="D41">
        <f>D26*EXP(-D29*(D27/365))</f>
        <v>99.589884376420429</v>
      </c>
    </row>
    <row r="43" spans="3:4" x14ac:dyDescent="0.3">
      <c r="C43" t="s">
        <v>231</v>
      </c>
      <c r="D43">
        <f>D26*D38-D41*D39</f>
        <v>3.0626001437287442</v>
      </c>
    </row>
    <row r="45" spans="3:4" x14ac:dyDescent="0.3">
      <c r="C45" t="s">
        <v>242</v>
      </c>
    </row>
    <row r="47" spans="3:4" x14ac:dyDescent="0.3">
      <c r="C47" t="s">
        <v>233</v>
      </c>
      <c r="D47">
        <f>D43+D41-D26</f>
        <v>2.6524845201491729</v>
      </c>
    </row>
    <row r="49" spans="2:5" x14ac:dyDescent="0.3">
      <c r="B49" s="10" t="s">
        <v>243</v>
      </c>
      <c r="C49" t="s">
        <v>223</v>
      </c>
      <c r="D49">
        <v>100</v>
      </c>
    </row>
    <row r="50" spans="2:5" x14ac:dyDescent="0.3">
      <c r="C50" t="s">
        <v>241</v>
      </c>
      <c r="D50">
        <v>100</v>
      </c>
      <c r="E50" s="53" t="s">
        <v>244</v>
      </c>
    </row>
    <row r="51" spans="2:5" x14ac:dyDescent="0.3">
      <c r="C51" t="s">
        <v>13</v>
      </c>
      <c r="D51">
        <v>30</v>
      </c>
      <c r="E51" t="s">
        <v>224</v>
      </c>
    </row>
    <row r="52" spans="2:5" x14ac:dyDescent="0.3">
      <c r="C52" t="s">
        <v>239</v>
      </c>
      <c r="D52">
        <f>D51/365</f>
        <v>8.2191780821917804E-2</v>
      </c>
    </row>
    <row r="53" spans="2:5" x14ac:dyDescent="0.3">
      <c r="C53" t="s">
        <v>114</v>
      </c>
      <c r="D53" s="1">
        <v>0.05</v>
      </c>
    </row>
    <row r="54" spans="2:5" x14ac:dyDescent="0.3">
      <c r="C54" t="s">
        <v>219</v>
      </c>
      <c r="D54" s="28">
        <v>0.18742009520717115</v>
      </c>
    </row>
    <row r="56" spans="2:5" x14ac:dyDescent="0.3">
      <c r="C56" t="s">
        <v>226</v>
      </c>
      <c r="D56">
        <f>((D53+(D54^2)/2)*D52)/(D54*SQRT(D52))</f>
        <v>0.10334938700490176</v>
      </c>
    </row>
    <row r="57" spans="2:5" x14ac:dyDescent="0.3">
      <c r="C57" t="s">
        <v>227</v>
      </c>
      <c r="D57">
        <f>D56-(D54*SQRT(D52))</f>
        <v>4.9617715708174005E-2</v>
      </c>
    </row>
    <row r="59" spans="2:5" x14ac:dyDescent="0.3">
      <c r="C59" t="s">
        <v>228</v>
      </c>
      <c r="D59">
        <f>_xlfn.NORM.S.DIST(D56, TRUE)</f>
        <v>0.54115715986220825</v>
      </c>
    </row>
    <row r="60" spans="2:5" x14ac:dyDescent="0.3">
      <c r="C60" t="s">
        <v>229</v>
      </c>
      <c r="D60">
        <f>_xlfn.NORM.S.DIST(D57, TRUE)</f>
        <v>0.5197864855368135</v>
      </c>
    </row>
    <row r="62" spans="2:5" x14ac:dyDescent="0.3">
      <c r="C62" t="s">
        <v>230</v>
      </c>
      <c r="D62">
        <f>D49*EXP(-D53*D52)</f>
        <v>99.589884376420429</v>
      </c>
    </row>
    <row r="64" spans="2:5" x14ac:dyDescent="0.3">
      <c r="C64" t="s">
        <v>231</v>
      </c>
      <c r="D64">
        <f>D59*D50-D62*D60</f>
        <v>2.350239991183642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4FF7-E2FE-47D6-9602-FD86B3C2E118}">
  <dimension ref="B2:E17"/>
  <sheetViews>
    <sheetView tabSelected="1" workbookViewId="0">
      <selection activeCell="D17" sqref="D17"/>
    </sheetView>
  </sheetViews>
  <sheetFormatPr defaultRowHeight="14.4" x14ac:dyDescent="0.3"/>
  <cols>
    <col min="4" max="4" width="13.44140625" customWidth="1"/>
  </cols>
  <sheetData>
    <row r="2" spans="2:5" x14ac:dyDescent="0.3">
      <c r="B2" t="s">
        <v>262</v>
      </c>
    </row>
    <row r="3" spans="2:5" x14ac:dyDescent="0.3">
      <c r="B3" t="s">
        <v>260</v>
      </c>
    </row>
    <row r="4" spans="2:5" x14ac:dyDescent="0.3">
      <c r="B4" t="s">
        <v>261</v>
      </c>
    </row>
    <row r="6" spans="2:5" x14ac:dyDescent="0.3">
      <c r="C6" t="s">
        <v>6</v>
      </c>
      <c r="D6">
        <v>1000</v>
      </c>
    </row>
    <row r="7" spans="2:5" x14ac:dyDescent="0.3">
      <c r="C7" t="s">
        <v>211</v>
      </c>
      <c r="D7" s="1">
        <v>0.06</v>
      </c>
    </row>
    <row r="8" spans="2:5" x14ac:dyDescent="0.3">
      <c r="C8" t="s">
        <v>263</v>
      </c>
      <c r="D8" s="1">
        <v>0.08</v>
      </c>
    </row>
    <row r="10" spans="2:5" x14ac:dyDescent="0.3">
      <c r="C10" s="15" t="s">
        <v>31</v>
      </c>
      <c r="D10" s="15" t="s">
        <v>264</v>
      </c>
      <c r="E10" s="15" t="s">
        <v>11</v>
      </c>
    </row>
    <row r="11" spans="2:5" x14ac:dyDescent="0.3">
      <c r="C11" s="2">
        <v>1</v>
      </c>
      <c r="D11" s="2">
        <f>$D$7*$D$6</f>
        <v>60</v>
      </c>
      <c r="E11" s="2">
        <f>D11/(1+$D$8)^C11</f>
        <v>55.55555555555555</v>
      </c>
    </row>
    <row r="12" spans="2:5" x14ac:dyDescent="0.3">
      <c r="C12" s="2">
        <v>2</v>
      </c>
      <c r="D12" s="2">
        <f t="shared" ref="D12:D14" si="0">$D$7*$D$6</f>
        <v>60</v>
      </c>
      <c r="E12" s="2">
        <f t="shared" ref="E12:E15" si="1">D12/(1+$D$8)^C12</f>
        <v>51.440329218106989</v>
      </c>
    </row>
    <row r="13" spans="2:5" x14ac:dyDescent="0.3">
      <c r="C13" s="2">
        <v>3</v>
      </c>
      <c r="D13" s="2">
        <f t="shared" si="0"/>
        <v>60</v>
      </c>
      <c r="E13" s="2">
        <f t="shared" si="1"/>
        <v>47.629934461210176</v>
      </c>
    </row>
    <row r="14" spans="2:5" x14ac:dyDescent="0.3">
      <c r="C14" s="2">
        <v>4</v>
      </c>
      <c r="D14" s="2">
        <f t="shared" si="0"/>
        <v>60</v>
      </c>
      <c r="E14" s="2">
        <f t="shared" si="1"/>
        <v>44.101791167787198</v>
      </c>
    </row>
    <row r="15" spans="2:5" x14ac:dyDescent="0.3">
      <c r="C15" s="2">
        <v>5</v>
      </c>
      <c r="D15" s="2">
        <f>$D$7*$D$6 + D6</f>
        <v>1060</v>
      </c>
      <c r="E15" s="2">
        <f t="shared" si="1"/>
        <v>721.41818885577823</v>
      </c>
    </row>
    <row r="17" spans="4:5" x14ac:dyDescent="0.3">
      <c r="D17" s="10" t="s">
        <v>84</v>
      </c>
      <c r="E17">
        <f>SUM(E11:E15)</f>
        <v>920.14579925843816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FVIF</vt:lpstr>
      <vt:lpstr>PV-FV</vt:lpstr>
      <vt:lpstr>Annuity</vt:lpstr>
      <vt:lpstr>Loan Amortisation</vt:lpstr>
      <vt:lpstr>Oil-Barrel-Problem</vt:lpstr>
      <vt:lpstr>Dividend-Growth-Problem</vt:lpstr>
      <vt:lpstr>Beta</vt:lpstr>
      <vt:lpstr>Portfolio from scratch</vt:lpstr>
      <vt:lpstr>Portfolio-optimisation-2</vt:lpstr>
      <vt:lpstr>Q2</vt:lpstr>
      <vt:lpstr>Multi-Asset-Portfolio</vt:lpstr>
      <vt:lpstr>Risks</vt:lpstr>
      <vt:lpstr>VaR</vt:lpstr>
      <vt:lpstr>Multi-Asset_Portfolio-2</vt:lpstr>
      <vt:lpstr>Black-Scholes</vt:lpstr>
      <vt:lpstr>Q4A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MENON</dc:creator>
  <cp:lastModifiedBy>KAVITA MENON</cp:lastModifiedBy>
  <dcterms:created xsi:type="dcterms:W3CDTF">2024-04-26T06:31:30Z</dcterms:created>
  <dcterms:modified xsi:type="dcterms:W3CDTF">2024-04-28T18:43:58Z</dcterms:modified>
</cp:coreProperties>
</file>