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Quantitative-Finance-Sem-6\"/>
    </mc:Choice>
  </mc:AlternateContent>
  <xr:revisionPtr revIDLastSave="0" documentId="13_ncr:1_{CE4D59E5-69F6-4A1D-B26B-337B87220875}" xr6:coauthVersionLast="47" xr6:coauthVersionMax="47" xr10:uidLastSave="{00000000-0000-0000-0000-000000000000}"/>
  <bookViews>
    <workbookView xWindow="-108" yWindow="-108" windowWidth="23256" windowHeight="12456" xr2:uid="{D9100DBD-4594-437F-B88C-6AAFA3FD2565}"/>
  </bookViews>
  <sheets>
    <sheet name="FV" sheetId="1" r:id="rId1"/>
    <sheet name="Annuity" sheetId="2" r:id="rId2"/>
    <sheet name="ArliePetters" sheetId="4" r:id="rId3"/>
    <sheet name="Loans" sheetId="5" r:id="rId4"/>
    <sheet name="Beta-Regression" sheetId="8" r:id="rId5"/>
    <sheet name="Bet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7" i="1"/>
  <c r="J11" i="6"/>
  <c r="J9" i="6"/>
  <c r="J7" i="6"/>
  <c r="J5" i="6"/>
  <c r="K7" i="2"/>
  <c r="K48" i="2"/>
  <c r="M50" i="5"/>
  <c r="E61" i="6" l="1"/>
  <c r="D61" i="6"/>
  <c r="F61" i="6" s="1"/>
  <c r="E60" i="6"/>
  <c r="D60" i="6"/>
  <c r="F60" i="6" s="1"/>
  <c r="E59" i="6"/>
  <c r="D59" i="6"/>
  <c r="F59" i="6" s="1"/>
  <c r="E58" i="6"/>
  <c r="D58" i="6"/>
  <c r="F58" i="6" s="1"/>
  <c r="E57" i="6"/>
  <c r="D57" i="6"/>
  <c r="F57" i="6" s="1"/>
  <c r="F56" i="6"/>
  <c r="E56" i="6"/>
  <c r="D56" i="6"/>
  <c r="F55" i="6"/>
  <c r="E55" i="6"/>
  <c r="D55" i="6"/>
  <c r="E54" i="6"/>
  <c r="D54" i="6"/>
  <c r="F54" i="6" s="1"/>
  <c r="E53" i="6"/>
  <c r="D53" i="6"/>
  <c r="F53" i="6" s="1"/>
  <c r="E52" i="6"/>
  <c r="D52" i="6"/>
  <c r="F52" i="6" s="1"/>
  <c r="E51" i="6"/>
  <c r="D51" i="6"/>
  <c r="F51" i="6" s="1"/>
  <c r="E50" i="6"/>
  <c r="D50" i="6"/>
  <c r="F50" i="6" s="1"/>
  <c r="E49" i="6"/>
  <c r="F49" i="6" s="1"/>
  <c r="D49" i="6"/>
  <c r="F48" i="6"/>
  <c r="E48" i="6"/>
  <c r="D48" i="6"/>
  <c r="F47" i="6"/>
  <c r="E47" i="6"/>
  <c r="D47" i="6"/>
  <c r="E46" i="6"/>
  <c r="D46" i="6"/>
  <c r="F46" i="6" s="1"/>
  <c r="E45" i="6"/>
  <c r="D45" i="6"/>
  <c r="F45" i="6" s="1"/>
  <c r="E44" i="6"/>
  <c r="D44" i="6"/>
  <c r="F44" i="6" s="1"/>
  <c r="E43" i="6"/>
  <c r="D43" i="6"/>
  <c r="F43" i="6" s="1"/>
  <c r="E42" i="6"/>
  <c r="D42" i="6"/>
  <c r="F42" i="6" s="1"/>
  <c r="E41" i="6"/>
  <c r="F41" i="6" s="1"/>
  <c r="D41" i="6"/>
  <c r="F40" i="6"/>
  <c r="E40" i="6"/>
  <c r="D40" i="6"/>
  <c r="F39" i="6"/>
  <c r="E39" i="6"/>
  <c r="D39" i="6"/>
  <c r="E38" i="6"/>
  <c r="D38" i="6"/>
  <c r="F38" i="6" s="1"/>
  <c r="E37" i="6"/>
  <c r="D37" i="6"/>
  <c r="F37" i="6" s="1"/>
  <c r="E36" i="6"/>
  <c r="D36" i="6"/>
  <c r="F36" i="6" s="1"/>
  <c r="E35" i="6"/>
  <c r="D35" i="6"/>
  <c r="F35" i="6" s="1"/>
  <c r="E34" i="6"/>
  <c r="D34" i="6"/>
  <c r="F34" i="6" s="1"/>
  <c r="E33" i="6"/>
  <c r="F33" i="6" s="1"/>
  <c r="D33" i="6"/>
  <c r="F32" i="6"/>
  <c r="E32" i="6"/>
  <c r="D32" i="6"/>
  <c r="F31" i="6"/>
  <c r="E31" i="6"/>
  <c r="D31" i="6"/>
  <c r="E30" i="6"/>
  <c r="D30" i="6"/>
  <c r="F30" i="6" s="1"/>
  <c r="E29" i="6"/>
  <c r="D29" i="6"/>
  <c r="F29" i="6" s="1"/>
  <c r="E28" i="6"/>
  <c r="D28" i="6"/>
  <c r="F28" i="6" s="1"/>
  <c r="E27" i="6"/>
  <c r="D27" i="6"/>
  <c r="F27" i="6" s="1"/>
  <c r="E26" i="6"/>
  <c r="D26" i="6"/>
  <c r="F26" i="6" s="1"/>
  <c r="E25" i="6"/>
  <c r="F25" i="6" s="1"/>
  <c r="D25" i="6"/>
  <c r="F24" i="6"/>
  <c r="E24" i="6"/>
  <c r="D24" i="6"/>
  <c r="F23" i="6"/>
  <c r="E23" i="6"/>
  <c r="D23" i="6"/>
  <c r="E22" i="6"/>
  <c r="D22" i="6"/>
  <c r="F22" i="6" s="1"/>
  <c r="E21" i="6"/>
  <c r="D21" i="6"/>
  <c r="F21" i="6" s="1"/>
  <c r="E20" i="6"/>
  <c r="D20" i="6"/>
  <c r="F20" i="6" s="1"/>
  <c r="E19" i="6"/>
  <c r="D19" i="6"/>
  <c r="F19" i="6" s="1"/>
  <c r="E18" i="6"/>
  <c r="D18" i="6"/>
  <c r="F18" i="6" s="1"/>
  <c r="E17" i="6"/>
  <c r="F17" i="6" s="1"/>
  <c r="D17" i="6"/>
  <c r="F16" i="6"/>
  <c r="E16" i="6"/>
  <c r="D16" i="6"/>
  <c r="F15" i="6"/>
  <c r="E15" i="6"/>
  <c r="D15" i="6"/>
  <c r="E14" i="6"/>
  <c r="D14" i="6"/>
  <c r="F14" i="6" s="1"/>
  <c r="E13" i="6"/>
  <c r="D13" i="6"/>
  <c r="F13" i="6" s="1"/>
  <c r="E12" i="6"/>
  <c r="D12" i="6"/>
  <c r="F12" i="6" s="1"/>
  <c r="E11" i="6"/>
  <c r="D11" i="6"/>
  <c r="F11" i="6" s="1"/>
  <c r="E10" i="6"/>
  <c r="D10" i="6"/>
  <c r="F10" i="6" s="1"/>
  <c r="E9" i="6"/>
  <c r="F9" i="6" s="1"/>
  <c r="D9" i="6"/>
  <c r="F8" i="6"/>
  <c r="E8" i="6"/>
  <c r="D8" i="6"/>
  <c r="F7" i="6"/>
  <c r="E7" i="6"/>
  <c r="D7" i="6"/>
  <c r="E6" i="6"/>
  <c r="D6" i="6"/>
  <c r="F6" i="6" s="1"/>
  <c r="E5" i="6"/>
  <c r="D5" i="6"/>
  <c r="F5" i="6" s="1"/>
  <c r="E4" i="6"/>
  <c r="D4" i="6"/>
  <c r="F4" i="6" s="1"/>
  <c r="E3" i="6"/>
  <c r="D3" i="6"/>
  <c r="F3" i="6" s="1"/>
  <c r="J55" i="5"/>
  <c r="K55" i="5"/>
  <c r="L55" i="5"/>
  <c r="M55" i="5"/>
  <c r="J56" i="5" s="1"/>
  <c r="K56" i="5" s="1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M54" i="5"/>
  <c r="L54" i="5"/>
  <c r="K54" i="5"/>
  <c r="J54" i="5"/>
  <c r="Q50" i="5"/>
  <c r="L53" i="5" s="1"/>
  <c r="M53" i="5" s="1"/>
  <c r="K53" i="5"/>
  <c r="E316" i="5"/>
  <c r="H316" i="5" s="1"/>
  <c r="F316" i="5"/>
  <c r="G316" i="5"/>
  <c r="E204" i="5"/>
  <c r="F204" i="5" s="1"/>
  <c r="H204" i="5" s="1"/>
  <c r="E205" i="5" s="1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E19" i="5"/>
  <c r="F19" i="5" s="1"/>
  <c r="H19" i="5" s="1"/>
  <c r="E20" i="5" s="1"/>
  <c r="F20" i="5" s="1"/>
  <c r="G19" i="5"/>
  <c r="G20" i="5"/>
  <c r="H20" i="5"/>
  <c r="E21" i="5" s="1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H18" i="5"/>
  <c r="G18" i="5"/>
  <c r="G17" i="5"/>
  <c r="H17" i="5" s="1"/>
  <c r="E18" i="5" s="1"/>
  <c r="F18" i="5" s="1"/>
  <c r="F17" i="5"/>
  <c r="E17" i="5"/>
  <c r="M6" i="5"/>
  <c r="D12" i="5"/>
  <c r="M7" i="5"/>
  <c r="M68" i="4"/>
  <c r="I11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J72" i="4"/>
  <c r="K72" i="4" s="1"/>
  <c r="H73" i="4" s="1"/>
  <c r="J73" i="4" s="1"/>
  <c r="I71" i="4"/>
  <c r="I72" i="4"/>
  <c r="K71" i="4"/>
  <c r="H72" i="4" s="1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15" i="4"/>
  <c r="J15" i="4" s="1"/>
  <c r="G16" i="4" s="1"/>
  <c r="M56" i="5" l="1"/>
  <c r="J57" i="5" s="1"/>
  <c r="F205" i="5"/>
  <c r="H205" i="5" s="1"/>
  <c r="E206" i="5" s="1"/>
  <c r="F21" i="5"/>
  <c r="H21" i="5"/>
  <c r="E22" i="5" s="1"/>
  <c r="K73" i="4"/>
  <c r="H74" i="4" s="1"/>
  <c r="J74" i="4" s="1"/>
  <c r="I16" i="4"/>
  <c r="J16" i="4" s="1"/>
  <c r="G17" i="4" s="1"/>
  <c r="K57" i="5" l="1"/>
  <c r="M57" i="5" s="1"/>
  <c r="J58" i="5" s="1"/>
  <c r="F206" i="5"/>
  <c r="H206" i="5" s="1"/>
  <c r="E207" i="5" s="1"/>
  <c r="F22" i="5"/>
  <c r="H22" i="5"/>
  <c r="E23" i="5" s="1"/>
  <c r="K74" i="4"/>
  <c r="H75" i="4" s="1"/>
  <c r="J75" i="4" s="1"/>
  <c r="K75" i="4" s="1"/>
  <c r="H76" i="4" s="1"/>
  <c r="I17" i="4"/>
  <c r="J17" i="4" s="1"/>
  <c r="G18" i="4" s="1"/>
  <c r="I18" i="4" s="1"/>
  <c r="J18" i="4" s="1"/>
  <c r="G19" i="4" s="1"/>
  <c r="I19" i="4" s="1"/>
  <c r="J19" i="4" s="1"/>
  <c r="G20" i="4" s="1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G113" i="2"/>
  <c r="F117" i="2"/>
  <c r="F116" i="2"/>
  <c r="O106" i="2"/>
  <c r="G26" i="1"/>
  <c r="F104" i="2"/>
  <c r="F103" i="2"/>
  <c r="F102" i="2"/>
  <c r="I102" i="2" s="1"/>
  <c r="E103" i="2" s="1"/>
  <c r="F79" i="2"/>
  <c r="F80" i="2"/>
  <c r="F81" i="2"/>
  <c r="F82" i="2"/>
  <c r="F78" i="2"/>
  <c r="F77" i="2"/>
  <c r="I77" i="2" s="1"/>
  <c r="E78" i="2" s="1"/>
  <c r="G78" i="2" s="1"/>
  <c r="F63" i="2"/>
  <c r="G63" i="2" s="1"/>
  <c r="I63" i="2" s="1"/>
  <c r="E64" i="2" s="1"/>
  <c r="G64" i="2" s="1"/>
  <c r="F49" i="2"/>
  <c r="F38" i="2"/>
  <c r="F39" i="2"/>
  <c r="F40" i="2"/>
  <c r="F37" i="2"/>
  <c r="G36" i="2"/>
  <c r="H36" i="2" s="1"/>
  <c r="E37" i="2" s="1"/>
  <c r="F23" i="2"/>
  <c r="F24" i="2"/>
  <c r="F25" i="2"/>
  <c r="F26" i="2"/>
  <c r="F22" i="2"/>
  <c r="H22" i="2" s="1"/>
  <c r="E23" i="2" s="1"/>
  <c r="G23" i="2" s="1"/>
  <c r="H10" i="2"/>
  <c r="E11" i="2" s="1"/>
  <c r="G11" i="2" s="1"/>
  <c r="H11" i="2" s="1"/>
  <c r="E12" i="2" s="1"/>
  <c r="G12" i="2" s="1"/>
  <c r="H12" i="2" s="1"/>
  <c r="E13" i="2" s="1"/>
  <c r="G19" i="1"/>
  <c r="G6" i="1"/>
  <c r="K58" i="5" l="1"/>
  <c r="M58" i="5" s="1"/>
  <c r="J59" i="5" s="1"/>
  <c r="F207" i="5"/>
  <c r="H207" i="5" s="1"/>
  <c r="E208" i="5" s="1"/>
  <c r="F23" i="5"/>
  <c r="H23" i="5" s="1"/>
  <c r="E24" i="5" s="1"/>
  <c r="J76" i="4"/>
  <c r="K76" i="4" s="1"/>
  <c r="H77" i="4" s="1"/>
  <c r="I20" i="4"/>
  <c r="J20" i="4" s="1"/>
  <c r="G21" i="4" s="1"/>
  <c r="H116" i="2"/>
  <c r="E117" i="2" s="1"/>
  <c r="G117" i="2" s="1"/>
  <c r="G103" i="2"/>
  <c r="I103" i="2" s="1"/>
  <c r="E104" i="2" s="1"/>
  <c r="G104" i="2" s="1"/>
  <c r="I104" i="2" s="1"/>
  <c r="E105" i="2" s="1"/>
  <c r="I78" i="2"/>
  <c r="E79" i="2" s="1"/>
  <c r="G79" i="2" s="1"/>
  <c r="I64" i="2"/>
  <c r="E65" i="2" s="1"/>
  <c r="G65" i="2" s="1"/>
  <c r="G37" i="2"/>
  <c r="H37" i="2" s="1"/>
  <c r="E38" i="2" s="1"/>
  <c r="G38" i="2" s="1"/>
  <c r="H38" i="2" s="1"/>
  <c r="E39" i="2" s="1"/>
  <c r="I49" i="2"/>
  <c r="E50" i="2" s="1"/>
  <c r="H23" i="2"/>
  <c r="E24" i="2" s="1"/>
  <c r="G24" i="2" s="1"/>
  <c r="H24" i="2" s="1"/>
  <c r="E25" i="2" s="1"/>
  <c r="G25" i="2" s="1"/>
  <c r="H25" i="2" s="1"/>
  <c r="E26" i="2" s="1"/>
  <c r="G13" i="2"/>
  <c r="H13" i="2" s="1"/>
  <c r="E14" i="2" s="1"/>
  <c r="K59" i="5" l="1"/>
  <c r="M59" i="5" s="1"/>
  <c r="J60" i="5" s="1"/>
  <c r="F208" i="5"/>
  <c r="H208" i="5"/>
  <c r="E209" i="5" s="1"/>
  <c r="F24" i="5"/>
  <c r="H24" i="5"/>
  <c r="E25" i="5" s="1"/>
  <c r="J77" i="4"/>
  <c r="K77" i="4" s="1"/>
  <c r="H78" i="4" s="1"/>
  <c r="I21" i="4"/>
  <c r="J21" i="4" s="1"/>
  <c r="G22" i="4" s="1"/>
  <c r="H117" i="2"/>
  <c r="E118" i="2" s="1"/>
  <c r="G105" i="2"/>
  <c r="I105" i="2" s="1"/>
  <c r="E106" i="2" s="1"/>
  <c r="I79" i="2"/>
  <c r="E80" i="2" s="1"/>
  <c r="G80" i="2" s="1"/>
  <c r="I80" i="2" s="1"/>
  <c r="E81" i="2" s="1"/>
  <c r="G81" i="2" s="1"/>
  <c r="I65" i="2"/>
  <c r="E66" i="2" s="1"/>
  <c r="G66" i="2" s="1"/>
  <c r="I66" i="2" s="1"/>
  <c r="G39" i="2"/>
  <c r="H39" i="2" s="1"/>
  <c r="E40" i="2" s="1"/>
  <c r="G50" i="2"/>
  <c r="I50" i="2" s="1"/>
  <c r="E51" i="2" s="1"/>
  <c r="G26" i="2"/>
  <c r="H26" i="2" s="1"/>
  <c r="G14" i="2"/>
  <c r="H14" i="2" s="1"/>
  <c r="K60" i="5" l="1"/>
  <c r="M60" i="5" s="1"/>
  <c r="J61" i="5" s="1"/>
  <c r="F209" i="5"/>
  <c r="H209" i="5" s="1"/>
  <c r="E210" i="5" s="1"/>
  <c r="F25" i="5"/>
  <c r="H25" i="5" s="1"/>
  <c r="E26" i="5" s="1"/>
  <c r="J78" i="4"/>
  <c r="K78" i="4" s="1"/>
  <c r="H79" i="4" s="1"/>
  <c r="I22" i="4"/>
  <c r="J22" i="4" s="1"/>
  <c r="G23" i="4" s="1"/>
  <c r="G118" i="2"/>
  <c r="H118" i="2"/>
  <c r="E119" i="2" s="1"/>
  <c r="G119" i="2" s="1"/>
  <c r="H119" i="2" s="1"/>
  <c r="E120" i="2" s="1"/>
  <c r="G120" i="2" s="1"/>
  <c r="H120" i="2" s="1"/>
  <c r="E121" i="2" s="1"/>
  <c r="G106" i="2"/>
  <c r="I106" i="2" s="1"/>
  <c r="E107" i="2" s="1"/>
  <c r="I81" i="2"/>
  <c r="E82" i="2" s="1"/>
  <c r="G82" i="2" s="1"/>
  <c r="I82" i="2" s="1"/>
  <c r="E83" i="2" s="1"/>
  <c r="G40" i="2"/>
  <c r="H40" i="2" s="1"/>
  <c r="G51" i="2"/>
  <c r="I51" i="2" s="1"/>
  <c r="E52" i="2" s="1"/>
  <c r="K61" i="5" l="1"/>
  <c r="M61" i="5" s="1"/>
  <c r="J62" i="5" s="1"/>
  <c r="F210" i="5"/>
  <c r="H210" i="5"/>
  <c r="E211" i="5" s="1"/>
  <c r="F26" i="5"/>
  <c r="H26" i="5" s="1"/>
  <c r="E27" i="5" s="1"/>
  <c r="J79" i="4"/>
  <c r="K79" i="4" s="1"/>
  <c r="H80" i="4" s="1"/>
  <c r="I23" i="4"/>
  <c r="J23" i="4" s="1"/>
  <c r="G24" i="4" s="1"/>
  <c r="G121" i="2"/>
  <c r="H121" i="2" s="1"/>
  <c r="E122" i="2" s="1"/>
  <c r="G107" i="2"/>
  <c r="I107" i="2" s="1"/>
  <c r="E108" i="2" s="1"/>
  <c r="G108" i="2" s="1"/>
  <c r="I108" i="2" s="1"/>
  <c r="G83" i="2"/>
  <c r="I83" i="2" s="1"/>
  <c r="E84" i="2" s="1"/>
  <c r="G52" i="2"/>
  <c r="I52" i="2" s="1"/>
  <c r="K62" i="5" l="1"/>
  <c r="M62" i="5" s="1"/>
  <c r="J63" i="5" s="1"/>
  <c r="F211" i="5"/>
  <c r="H211" i="5" s="1"/>
  <c r="E212" i="5" s="1"/>
  <c r="F27" i="5"/>
  <c r="H27" i="5"/>
  <c r="E28" i="5" s="1"/>
  <c r="J80" i="4"/>
  <c r="K80" i="4" s="1"/>
  <c r="H81" i="4" s="1"/>
  <c r="I24" i="4"/>
  <c r="J24" i="4" s="1"/>
  <c r="G25" i="4" s="1"/>
  <c r="G122" i="2"/>
  <c r="H122" i="2" s="1"/>
  <c r="E123" i="2" s="1"/>
  <c r="G84" i="2"/>
  <c r="I84" i="2" s="1"/>
  <c r="E85" i="2" s="1"/>
  <c r="G85" i="2" s="1"/>
  <c r="I85" i="2" s="1"/>
  <c r="E86" i="2" s="1"/>
  <c r="E53" i="2"/>
  <c r="G53" i="2" s="1"/>
  <c r="I53" i="2" s="1"/>
  <c r="E54" i="2" s="1"/>
  <c r="G54" i="2" s="1"/>
  <c r="I54" i="2" s="1"/>
  <c r="K63" i="5" l="1"/>
  <c r="M63" i="5" s="1"/>
  <c r="J64" i="5" s="1"/>
  <c r="F212" i="5"/>
  <c r="H212" i="5"/>
  <c r="E213" i="5" s="1"/>
  <c r="F28" i="5"/>
  <c r="H28" i="5"/>
  <c r="E29" i="5" s="1"/>
  <c r="J81" i="4"/>
  <c r="K81" i="4" s="1"/>
  <c r="H82" i="4" s="1"/>
  <c r="I25" i="4"/>
  <c r="J25" i="4" s="1"/>
  <c r="G26" i="4" s="1"/>
  <c r="G123" i="2"/>
  <c r="H123" i="2" s="1"/>
  <c r="E124" i="2" s="1"/>
  <c r="G86" i="2"/>
  <c r="I86" i="2" s="1"/>
  <c r="E87" i="2" s="1"/>
  <c r="K64" i="5" l="1"/>
  <c r="M64" i="5"/>
  <c r="J65" i="5" s="1"/>
  <c r="H213" i="5"/>
  <c r="E214" i="5" s="1"/>
  <c r="F213" i="5"/>
  <c r="F29" i="5"/>
  <c r="H29" i="5" s="1"/>
  <c r="E30" i="5" s="1"/>
  <c r="J82" i="4"/>
  <c r="K82" i="4" s="1"/>
  <c r="H83" i="4" s="1"/>
  <c r="I26" i="4"/>
  <c r="J26" i="4" s="1"/>
  <c r="G27" i="4" s="1"/>
  <c r="G124" i="2"/>
  <c r="H124" i="2" s="1"/>
  <c r="E125" i="2" s="1"/>
  <c r="G87" i="2"/>
  <c r="I87" i="2" s="1"/>
  <c r="E88" i="2" s="1"/>
  <c r="G88" i="2" s="1"/>
  <c r="I88" i="2" s="1"/>
  <c r="E89" i="2" s="1"/>
  <c r="G89" i="2" s="1"/>
  <c r="I89" i="2" s="1"/>
  <c r="E90" i="2" s="1"/>
  <c r="K65" i="5" l="1"/>
  <c r="M65" i="5" s="1"/>
  <c r="J66" i="5" s="1"/>
  <c r="F214" i="5"/>
  <c r="H214" i="5"/>
  <c r="E215" i="5" s="1"/>
  <c r="F30" i="5"/>
  <c r="H30" i="5" s="1"/>
  <c r="E31" i="5" s="1"/>
  <c r="J83" i="4"/>
  <c r="K83" i="4" s="1"/>
  <c r="H84" i="4" s="1"/>
  <c r="I27" i="4"/>
  <c r="J27" i="4" s="1"/>
  <c r="G28" i="4" s="1"/>
  <c r="G125" i="2"/>
  <c r="H125" i="2" s="1"/>
  <c r="E126" i="2" s="1"/>
  <c r="G90" i="2"/>
  <c r="I90" i="2" s="1"/>
  <c r="K66" i="5" l="1"/>
  <c r="M66" i="5" s="1"/>
  <c r="J67" i="5" s="1"/>
  <c r="F215" i="5"/>
  <c r="H215" i="5" s="1"/>
  <c r="E216" i="5" s="1"/>
  <c r="F31" i="5"/>
  <c r="H31" i="5" s="1"/>
  <c r="E32" i="5" s="1"/>
  <c r="J84" i="4"/>
  <c r="K84" i="4" s="1"/>
  <c r="H85" i="4" s="1"/>
  <c r="I28" i="4"/>
  <c r="J28" i="4" s="1"/>
  <c r="G29" i="4" s="1"/>
  <c r="G126" i="2"/>
  <c r="H126" i="2" s="1"/>
  <c r="E127" i="2" s="1"/>
  <c r="K67" i="5" l="1"/>
  <c r="M67" i="5" s="1"/>
  <c r="J68" i="5" s="1"/>
  <c r="F216" i="5"/>
  <c r="H216" i="5"/>
  <c r="E217" i="5" s="1"/>
  <c r="F32" i="5"/>
  <c r="H32" i="5"/>
  <c r="E33" i="5" s="1"/>
  <c r="J85" i="4"/>
  <c r="K85" i="4" s="1"/>
  <c r="H86" i="4" s="1"/>
  <c r="I29" i="4"/>
  <c r="J29" i="4" s="1"/>
  <c r="G30" i="4" s="1"/>
  <c r="G127" i="2"/>
  <c r="H127" i="2" s="1"/>
  <c r="E128" i="2" s="1"/>
  <c r="K68" i="5" l="1"/>
  <c r="M68" i="5" s="1"/>
  <c r="J69" i="5" s="1"/>
  <c r="F217" i="5"/>
  <c r="H217" i="5" s="1"/>
  <c r="E218" i="5" s="1"/>
  <c r="F33" i="5"/>
  <c r="H33" i="5"/>
  <c r="E34" i="5" s="1"/>
  <c r="J86" i="4"/>
  <c r="K86" i="4"/>
  <c r="H87" i="4" s="1"/>
  <c r="I30" i="4"/>
  <c r="J30" i="4" s="1"/>
  <c r="G31" i="4" s="1"/>
  <c r="G128" i="2"/>
  <c r="H128" i="2" s="1"/>
  <c r="E129" i="2" s="1"/>
  <c r="K69" i="5" l="1"/>
  <c r="M69" i="5" s="1"/>
  <c r="J70" i="5" s="1"/>
  <c r="F218" i="5"/>
  <c r="H218" i="5"/>
  <c r="E219" i="5" s="1"/>
  <c r="F34" i="5"/>
  <c r="H34" i="5" s="1"/>
  <c r="E35" i="5" s="1"/>
  <c r="J87" i="4"/>
  <c r="K87" i="4" s="1"/>
  <c r="H88" i="4" s="1"/>
  <c r="I31" i="4"/>
  <c r="J31" i="4" s="1"/>
  <c r="G32" i="4" s="1"/>
  <c r="G129" i="2"/>
  <c r="H129" i="2" s="1"/>
  <c r="E130" i="2" s="1"/>
  <c r="K70" i="5" l="1"/>
  <c r="M70" i="5"/>
  <c r="J71" i="5" s="1"/>
  <c r="F219" i="5"/>
  <c r="H219" i="5" s="1"/>
  <c r="E220" i="5" s="1"/>
  <c r="F35" i="5"/>
  <c r="H35" i="5" s="1"/>
  <c r="E36" i="5" s="1"/>
  <c r="J88" i="4"/>
  <c r="K88" i="4" s="1"/>
  <c r="H89" i="4" s="1"/>
  <c r="I32" i="4"/>
  <c r="J32" i="4" s="1"/>
  <c r="G33" i="4" s="1"/>
  <c r="G130" i="2"/>
  <c r="H130" i="2" s="1"/>
  <c r="E131" i="2" s="1"/>
  <c r="K71" i="5" l="1"/>
  <c r="M71" i="5" s="1"/>
  <c r="J72" i="5" s="1"/>
  <c r="F220" i="5"/>
  <c r="H220" i="5"/>
  <c r="E221" i="5" s="1"/>
  <c r="F36" i="5"/>
  <c r="H36" i="5" s="1"/>
  <c r="E37" i="5" s="1"/>
  <c r="J89" i="4"/>
  <c r="K89" i="4" s="1"/>
  <c r="H90" i="4" s="1"/>
  <c r="I33" i="4"/>
  <c r="J33" i="4" s="1"/>
  <c r="G34" i="4" s="1"/>
  <c r="G131" i="2"/>
  <c r="H131" i="2" s="1"/>
  <c r="E132" i="2" s="1"/>
  <c r="K72" i="5" l="1"/>
  <c r="M72" i="5" s="1"/>
  <c r="J73" i="5" s="1"/>
  <c r="F221" i="5"/>
  <c r="H221" i="5" s="1"/>
  <c r="E222" i="5" s="1"/>
  <c r="F37" i="5"/>
  <c r="H37" i="5" s="1"/>
  <c r="E38" i="5" s="1"/>
  <c r="J90" i="4"/>
  <c r="K90" i="4" s="1"/>
  <c r="H91" i="4" s="1"/>
  <c r="I34" i="4"/>
  <c r="J34" i="4" s="1"/>
  <c r="G35" i="4" s="1"/>
  <c r="G132" i="2"/>
  <c r="H132" i="2"/>
  <c r="E133" i="2" s="1"/>
  <c r="K73" i="5" l="1"/>
  <c r="M73" i="5"/>
  <c r="J74" i="5" s="1"/>
  <c r="F222" i="5"/>
  <c r="H222" i="5"/>
  <c r="E223" i="5" s="1"/>
  <c r="F38" i="5"/>
  <c r="H38" i="5"/>
  <c r="E39" i="5" s="1"/>
  <c r="J91" i="4"/>
  <c r="K91" i="4" s="1"/>
  <c r="H92" i="4" s="1"/>
  <c r="I35" i="4"/>
  <c r="J35" i="4" s="1"/>
  <c r="G36" i="4" s="1"/>
  <c r="G133" i="2"/>
  <c r="H133" i="2" s="1"/>
  <c r="E134" i="2" s="1"/>
  <c r="K74" i="5" l="1"/>
  <c r="M74" i="5"/>
  <c r="J75" i="5" s="1"/>
  <c r="H223" i="5"/>
  <c r="E224" i="5" s="1"/>
  <c r="F223" i="5"/>
  <c r="F39" i="5"/>
  <c r="H39" i="5"/>
  <c r="E40" i="5" s="1"/>
  <c r="J92" i="4"/>
  <c r="K92" i="4" s="1"/>
  <c r="H93" i="4" s="1"/>
  <c r="I36" i="4"/>
  <c r="J36" i="4" s="1"/>
  <c r="G37" i="4" s="1"/>
  <c r="G134" i="2"/>
  <c r="H134" i="2" s="1"/>
  <c r="E135" i="2" s="1"/>
  <c r="K75" i="5" l="1"/>
  <c r="M75" i="5"/>
  <c r="J76" i="5" s="1"/>
  <c r="F224" i="5"/>
  <c r="H224" i="5"/>
  <c r="E225" i="5" s="1"/>
  <c r="F40" i="5"/>
  <c r="H40" i="5"/>
  <c r="E41" i="5" s="1"/>
  <c r="J93" i="4"/>
  <c r="K93" i="4" s="1"/>
  <c r="H94" i="4" s="1"/>
  <c r="I37" i="4"/>
  <c r="J37" i="4" s="1"/>
  <c r="G38" i="4" s="1"/>
  <c r="G135" i="2"/>
  <c r="H135" i="2" s="1"/>
  <c r="E136" i="2" s="1"/>
  <c r="K76" i="5" l="1"/>
  <c r="M76" i="5"/>
  <c r="J77" i="5" s="1"/>
  <c r="F225" i="5"/>
  <c r="H225" i="5" s="1"/>
  <c r="E226" i="5" s="1"/>
  <c r="F41" i="5"/>
  <c r="H41" i="5" s="1"/>
  <c r="E42" i="5" s="1"/>
  <c r="J94" i="4"/>
  <c r="K94" i="4" s="1"/>
  <c r="H95" i="4" s="1"/>
  <c r="I38" i="4"/>
  <c r="J38" i="4" s="1"/>
  <c r="G39" i="4" s="1"/>
  <c r="G136" i="2"/>
  <c r="H136" i="2" s="1"/>
  <c r="E137" i="2" s="1"/>
  <c r="K77" i="5" l="1"/>
  <c r="M77" i="5"/>
  <c r="J78" i="5" s="1"/>
  <c r="F226" i="5"/>
  <c r="H226" i="5"/>
  <c r="E227" i="5" s="1"/>
  <c r="F42" i="5"/>
  <c r="H42" i="5"/>
  <c r="E43" i="5" s="1"/>
  <c r="J95" i="4"/>
  <c r="K95" i="4" s="1"/>
  <c r="H96" i="4" s="1"/>
  <c r="I39" i="4"/>
  <c r="J39" i="4" s="1"/>
  <c r="G40" i="4" s="1"/>
  <c r="G137" i="2"/>
  <c r="H137" i="2" s="1"/>
  <c r="E138" i="2" s="1"/>
  <c r="K78" i="5" l="1"/>
  <c r="M78" i="5" s="1"/>
  <c r="J79" i="5" s="1"/>
  <c r="F227" i="5"/>
  <c r="H227" i="5" s="1"/>
  <c r="E228" i="5" s="1"/>
  <c r="F43" i="5"/>
  <c r="H43" i="5"/>
  <c r="E44" i="5" s="1"/>
  <c r="J96" i="4"/>
  <c r="K96" i="4" s="1"/>
  <c r="H97" i="4" s="1"/>
  <c r="I40" i="4"/>
  <c r="J40" i="4" s="1"/>
  <c r="G41" i="4" s="1"/>
  <c r="G138" i="2"/>
  <c r="H138" i="2" s="1"/>
  <c r="E139" i="2" s="1"/>
  <c r="K79" i="5" l="1"/>
  <c r="M79" i="5"/>
  <c r="J80" i="5" s="1"/>
  <c r="F228" i="5"/>
  <c r="H228" i="5"/>
  <c r="E229" i="5" s="1"/>
  <c r="F44" i="5"/>
  <c r="H44" i="5" s="1"/>
  <c r="E45" i="5" s="1"/>
  <c r="J97" i="4"/>
  <c r="K97" i="4" s="1"/>
  <c r="H98" i="4" s="1"/>
  <c r="I41" i="4"/>
  <c r="J41" i="4" s="1"/>
  <c r="G42" i="4" s="1"/>
  <c r="G139" i="2"/>
  <c r="H139" i="2" s="1"/>
  <c r="E140" i="2" s="1"/>
  <c r="K80" i="5" l="1"/>
  <c r="M80" i="5"/>
  <c r="J81" i="5" s="1"/>
  <c r="H229" i="5"/>
  <c r="E230" i="5" s="1"/>
  <c r="F229" i="5"/>
  <c r="F45" i="5"/>
  <c r="H45" i="5"/>
  <c r="E46" i="5" s="1"/>
  <c r="J98" i="4"/>
  <c r="K98" i="4" s="1"/>
  <c r="H99" i="4" s="1"/>
  <c r="I42" i="4"/>
  <c r="J42" i="4" s="1"/>
  <c r="G43" i="4" s="1"/>
  <c r="G140" i="2"/>
  <c r="H140" i="2" s="1"/>
  <c r="E141" i="2" s="1"/>
  <c r="K81" i="5" l="1"/>
  <c r="M81" i="5"/>
  <c r="J82" i="5" s="1"/>
  <c r="F230" i="5"/>
  <c r="H230" i="5" s="1"/>
  <c r="E231" i="5" s="1"/>
  <c r="F46" i="5"/>
  <c r="H46" i="5"/>
  <c r="E47" i="5" s="1"/>
  <c r="J99" i="4"/>
  <c r="K99" i="4" s="1"/>
  <c r="H100" i="4" s="1"/>
  <c r="I43" i="4"/>
  <c r="J43" i="4" s="1"/>
  <c r="G44" i="4" s="1"/>
  <c r="G141" i="2"/>
  <c r="H141" i="2" s="1"/>
  <c r="E142" i="2" s="1"/>
  <c r="K82" i="5" l="1"/>
  <c r="M82" i="5"/>
  <c r="J83" i="5" s="1"/>
  <c r="F231" i="5"/>
  <c r="H231" i="5" s="1"/>
  <c r="E232" i="5" s="1"/>
  <c r="F47" i="5"/>
  <c r="H47" i="5"/>
  <c r="E48" i="5" s="1"/>
  <c r="J100" i="4"/>
  <c r="K100" i="4" s="1"/>
  <c r="H101" i="4" s="1"/>
  <c r="I44" i="4"/>
  <c r="J44" i="4" s="1"/>
  <c r="G45" i="4" s="1"/>
  <c r="G142" i="2"/>
  <c r="H142" i="2" s="1"/>
  <c r="E143" i="2" s="1"/>
  <c r="K83" i="5" l="1"/>
  <c r="M83" i="5"/>
  <c r="J84" i="5" s="1"/>
  <c r="F232" i="5"/>
  <c r="H232" i="5"/>
  <c r="E233" i="5" s="1"/>
  <c r="F48" i="5"/>
  <c r="H48" i="5"/>
  <c r="E49" i="5" s="1"/>
  <c r="J101" i="4"/>
  <c r="K101" i="4" s="1"/>
  <c r="H102" i="4" s="1"/>
  <c r="I45" i="4"/>
  <c r="J45" i="4" s="1"/>
  <c r="G46" i="4" s="1"/>
  <c r="G143" i="2"/>
  <c r="H143" i="2" s="1"/>
  <c r="E144" i="2" s="1"/>
  <c r="K84" i="5" l="1"/>
  <c r="M84" i="5" s="1"/>
  <c r="J85" i="5" s="1"/>
  <c r="F233" i="5"/>
  <c r="H233" i="5" s="1"/>
  <c r="E234" i="5" s="1"/>
  <c r="F49" i="5"/>
  <c r="H49" i="5" s="1"/>
  <c r="E50" i="5" s="1"/>
  <c r="J102" i="4"/>
  <c r="K102" i="4" s="1"/>
  <c r="H103" i="4" s="1"/>
  <c r="I46" i="4"/>
  <c r="J46" i="4" s="1"/>
  <c r="G47" i="4" s="1"/>
  <c r="G144" i="2"/>
  <c r="H144" i="2" s="1"/>
  <c r="E145" i="2" s="1"/>
  <c r="K85" i="5" l="1"/>
  <c r="M85" i="5" s="1"/>
  <c r="J86" i="5" s="1"/>
  <c r="F234" i="5"/>
  <c r="H234" i="5"/>
  <c r="E235" i="5" s="1"/>
  <c r="F50" i="5"/>
  <c r="H50" i="5" s="1"/>
  <c r="E51" i="5" s="1"/>
  <c r="J103" i="4"/>
  <c r="K103" i="4"/>
  <c r="H104" i="4" s="1"/>
  <c r="I47" i="4"/>
  <c r="J47" i="4" s="1"/>
  <c r="G48" i="4" s="1"/>
  <c r="G145" i="2"/>
  <c r="H145" i="2" s="1"/>
  <c r="E146" i="2" s="1"/>
  <c r="K86" i="5" l="1"/>
  <c r="M86" i="5"/>
  <c r="J87" i="5" s="1"/>
  <c r="F235" i="5"/>
  <c r="H235" i="5" s="1"/>
  <c r="E236" i="5" s="1"/>
  <c r="F51" i="5"/>
  <c r="H51" i="5" s="1"/>
  <c r="E52" i="5" s="1"/>
  <c r="J104" i="4"/>
  <c r="K104" i="4" s="1"/>
  <c r="H105" i="4" s="1"/>
  <c r="I48" i="4"/>
  <c r="J48" i="4" s="1"/>
  <c r="G49" i="4" s="1"/>
  <c r="G146" i="2"/>
  <c r="H146" i="2" s="1"/>
  <c r="E147" i="2" s="1"/>
  <c r="K87" i="5" l="1"/>
  <c r="M87" i="5"/>
  <c r="J88" i="5" s="1"/>
  <c r="F236" i="5"/>
  <c r="H236" i="5"/>
  <c r="E237" i="5" s="1"/>
  <c r="F52" i="5"/>
  <c r="H52" i="5"/>
  <c r="E53" i="5" s="1"/>
  <c r="J105" i="4"/>
  <c r="K105" i="4" s="1"/>
  <c r="H106" i="4" s="1"/>
  <c r="I49" i="4"/>
  <c r="J49" i="4" s="1"/>
  <c r="G50" i="4" s="1"/>
  <c r="G147" i="2"/>
  <c r="H147" i="2" s="1"/>
  <c r="E148" i="2" s="1"/>
  <c r="K88" i="5" l="1"/>
  <c r="M88" i="5"/>
  <c r="J89" i="5" s="1"/>
  <c r="F237" i="5"/>
  <c r="H237" i="5" s="1"/>
  <c r="E238" i="5" s="1"/>
  <c r="F53" i="5"/>
  <c r="H53" i="5"/>
  <c r="E54" i="5" s="1"/>
  <c r="J106" i="4"/>
  <c r="K106" i="4" s="1"/>
  <c r="H107" i="4" s="1"/>
  <c r="I50" i="4"/>
  <c r="J50" i="4" s="1"/>
  <c r="G51" i="4" s="1"/>
  <c r="G148" i="2"/>
  <c r="H148" i="2" s="1"/>
  <c r="E149" i="2" s="1"/>
  <c r="K89" i="5" l="1"/>
  <c r="M89" i="5" s="1"/>
  <c r="J90" i="5" s="1"/>
  <c r="F238" i="5"/>
  <c r="H238" i="5"/>
  <c r="E239" i="5" s="1"/>
  <c r="F54" i="5"/>
  <c r="H54" i="5" s="1"/>
  <c r="E55" i="5" s="1"/>
  <c r="J107" i="4"/>
  <c r="K107" i="4" s="1"/>
  <c r="H108" i="4" s="1"/>
  <c r="I51" i="4"/>
  <c r="J51" i="4" s="1"/>
  <c r="G52" i="4" s="1"/>
  <c r="G149" i="2"/>
  <c r="H149" i="2" s="1"/>
  <c r="E150" i="2" s="1"/>
  <c r="K90" i="5" l="1"/>
  <c r="M90" i="5"/>
  <c r="J91" i="5" s="1"/>
  <c r="F239" i="5"/>
  <c r="H239" i="5" s="1"/>
  <c r="E240" i="5" s="1"/>
  <c r="F55" i="5"/>
  <c r="H55" i="5"/>
  <c r="E56" i="5" s="1"/>
  <c r="J108" i="4"/>
  <c r="K108" i="4" s="1"/>
  <c r="H109" i="4" s="1"/>
  <c r="I52" i="4"/>
  <c r="J52" i="4" s="1"/>
  <c r="G53" i="4" s="1"/>
  <c r="G150" i="2"/>
  <c r="H150" i="2" s="1"/>
  <c r="E151" i="2" s="1"/>
  <c r="K91" i="5" l="1"/>
  <c r="M91" i="5" s="1"/>
  <c r="J92" i="5" s="1"/>
  <c r="F240" i="5"/>
  <c r="H240" i="5"/>
  <c r="E241" i="5" s="1"/>
  <c r="F56" i="5"/>
  <c r="H56" i="5"/>
  <c r="E57" i="5" s="1"/>
  <c r="J109" i="4"/>
  <c r="K109" i="4" s="1"/>
  <c r="H110" i="4" s="1"/>
  <c r="I53" i="4"/>
  <c r="J53" i="4" s="1"/>
  <c r="G54" i="4" s="1"/>
  <c r="G151" i="2"/>
  <c r="H151" i="2" s="1"/>
  <c r="E152" i="2" s="1"/>
  <c r="K92" i="5" l="1"/>
  <c r="M92" i="5" s="1"/>
  <c r="J93" i="5" s="1"/>
  <c r="F241" i="5"/>
  <c r="H241" i="5" s="1"/>
  <c r="E242" i="5" s="1"/>
  <c r="F57" i="5"/>
  <c r="H57" i="5"/>
  <c r="E58" i="5" s="1"/>
  <c r="J110" i="4"/>
  <c r="K110" i="4" s="1"/>
  <c r="H111" i="4" s="1"/>
  <c r="I54" i="4"/>
  <c r="J54" i="4" s="1"/>
  <c r="G55" i="4" s="1"/>
  <c r="G152" i="2"/>
  <c r="H152" i="2"/>
  <c r="E153" i="2" s="1"/>
  <c r="K93" i="5" l="1"/>
  <c r="M93" i="5" s="1"/>
  <c r="J94" i="5" s="1"/>
  <c r="F242" i="5"/>
  <c r="H242" i="5"/>
  <c r="E243" i="5" s="1"/>
  <c r="F58" i="5"/>
  <c r="H58" i="5" s="1"/>
  <c r="E59" i="5" s="1"/>
  <c r="J111" i="4"/>
  <c r="K111" i="4" s="1"/>
  <c r="H112" i="4" s="1"/>
  <c r="I55" i="4"/>
  <c r="J55" i="4"/>
  <c r="G56" i="4" s="1"/>
  <c r="G153" i="2"/>
  <c r="H153" i="2" s="1"/>
  <c r="E154" i="2" s="1"/>
  <c r="K94" i="5" l="1"/>
  <c r="M94" i="5"/>
  <c r="J95" i="5" s="1"/>
  <c r="F243" i="5"/>
  <c r="H243" i="5" s="1"/>
  <c r="E244" i="5" s="1"/>
  <c r="F59" i="5"/>
  <c r="H59" i="5"/>
  <c r="E60" i="5" s="1"/>
  <c r="J112" i="4"/>
  <c r="K112" i="4" s="1"/>
  <c r="H113" i="4" s="1"/>
  <c r="I56" i="4"/>
  <c r="J56" i="4" s="1"/>
  <c r="G57" i="4" s="1"/>
  <c r="G154" i="2"/>
  <c r="H154" i="2" s="1"/>
  <c r="E155" i="2" s="1"/>
  <c r="K95" i="5" l="1"/>
  <c r="M95" i="5"/>
  <c r="J96" i="5" s="1"/>
  <c r="F244" i="5"/>
  <c r="H244" i="5"/>
  <c r="E245" i="5" s="1"/>
  <c r="F60" i="5"/>
  <c r="H60" i="5"/>
  <c r="E61" i="5" s="1"/>
  <c r="J113" i="4"/>
  <c r="K113" i="4" s="1"/>
  <c r="H114" i="4" s="1"/>
  <c r="I57" i="4"/>
  <c r="J57" i="4" s="1"/>
  <c r="G58" i="4" s="1"/>
  <c r="G155" i="2"/>
  <c r="H155" i="2" s="1"/>
  <c r="E156" i="2" s="1"/>
  <c r="K96" i="5" l="1"/>
  <c r="M96" i="5" s="1"/>
  <c r="J97" i="5" s="1"/>
  <c r="F245" i="5"/>
  <c r="H245" i="5" s="1"/>
  <c r="E246" i="5" s="1"/>
  <c r="F61" i="5"/>
  <c r="H61" i="5"/>
  <c r="E62" i="5" s="1"/>
  <c r="J114" i="4"/>
  <c r="K114" i="4" s="1"/>
  <c r="H115" i="4" s="1"/>
  <c r="I58" i="4"/>
  <c r="J58" i="4" s="1"/>
  <c r="G59" i="4" s="1"/>
  <c r="G156" i="2"/>
  <c r="H156" i="2" s="1"/>
  <c r="E157" i="2" s="1"/>
  <c r="K97" i="5" l="1"/>
  <c r="M97" i="5"/>
  <c r="J98" i="5" s="1"/>
  <c r="F246" i="5"/>
  <c r="H246" i="5"/>
  <c r="E247" i="5" s="1"/>
  <c r="F62" i="5"/>
  <c r="H62" i="5"/>
  <c r="E63" i="5" s="1"/>
  <c r="J115" i="4"/>
  <c r="K115" i="4" s="1"/>
  <c r="H116" i="4" s="1"/>
  <c r="I59" i="4"/>
  <c r="J59" i="4" s="1"/>
  <c r="G60" i="4" s="1"/>
  <c r="G157" i="2"/>
  <c r="H157" i="2" s="1"/>
  <c r="E158" i="2" s="1"/>
  <c r="K98" i="5" l="1"/>
  <c r="M98" i="5"/>
  <c r="J99" i="5" s="1"/>
  <c r="F247" i="5"/>
  <c r="H247" i="5" s="1"/>
  <c r="E248" i="5" s="1"/>
  <c r="F63" i="5"/>
  <c r="H63" i="5"/>
  <c r="E64" i="5" s="1"/>
  <c r="J116" i="4"/>
  <c r="K116" i="4"/>
  <c r="H117" i="4" s="1"/>
  <c r="I60" i="4"/>
  <c r="J60" i="4" s="1"/>
  <c r="G61" i="4" s="1"/>
  <c r="G158" i="2"/>
  <c r="H158" i="2" s="1"/>
  <c r="E159" i="2" s="1"/>
  <c r="K99" i="5" l="1"/>
  <c r="M99" i="5"/>
  <c r="J100" i="5" s="1"/>
  <c r="F248" i="5"/>
  <c r="H248" i="5"/>
  <c r="E249" i="5" s="1"/>
  <c r="F64" i="5"/>
  <c r="H64" i="5"/>
  <c r="E65" i="5" s="1"/>
  <c r="J117" i="4"/>
  <c r="K117" i="4" s="1"/>
  <c r="H118" i="4" s="1"/>
  <c r="I61" i="4"/>
  <c r="J61" i="4" s="1"/>
  <c r="G62" i="4" s="1"/>
  <c r="G159" i="2"/>
  <c r="H159" i="2" s="1"/>
  <c r="E160" i="2" s="1"/>
  <c r="K100" i="5" l="1"/>
  <c r="M100" i="5"/>
  <c r="J101" i="5" s="1"/>
  <c r="F249" i="5"/>
  <c r="H249" i="5" s="1"/>
  <c r="E250" i="5" s="1"/>
  <c r="F65" i="5"/>
  <c r="H65" i="5"/>
  <c r="E66" i="5" s="1"/>
  <c r="J118" i="4"/>
  <c r="K118" i="4" s="1"/>
  <c r="I62" i="4"/>
  <c r="J62" i="4" s="1"/>
  <c r="G160" i="2"/>
  <c r="H160" i="2" s="1"/>
  <c r="E161" i="2" s="1"/>
  <c r="K101" i="5" l="1"/>
  <c r="M101" i="5"/>
  <c r="J102" i="5" s="1"/>
  <c r="F250" i="5"/>
  <c r="H250" i="5"/>
  <c r="E251" i="5" s="1"/>
  <c r="F66" i="5"/>
  <c r="H66" i="5"/>
  <c r="E67" i="5" s="1"/>
  <c r="G161" i="2"/>
  <c r="H161" i="2" s="1"/>
  <c r="E162" i="2" s="1"/>
  <c r="K102" i="5" l="1"/>
  <c r="M102" i="5"/>
  <c r="J103" i="5" s="1"/>
  <c r="F251" i="5"/>
  <c r="H251" i="5" s="1"/>
  <c r="E252" i="5" s="1"/>
  <c r="F67" i="5"/>
  <c r="H67" i="5"/>
  <c r="E68" i="5" s="1"/>
  <c r="G162" i="2"/>
  <c r="H162" i="2" s="1"/>
  <c r="E163" i="2" s="1"/>
  <c r="K103" i="5" l="1"/>
  <c r="M103" i="5"/>
  <c r="J104" i="5" s="1"/>
  <c r="F252" i="5"/>
  <c r="H252" i="5"/>
  <c r="E253" i="5" s="1"/>
  <c r="F68" i="5"/>
  <c r="H68" i="5"/>
  <c r="E69" i="5" s="1"/>
  <c r="G163" i="2"/>
  <c r="H163" i="2" s="1"/>
  <c r="E164" i="2" s="1"/>
  <c r="K104" i="5" l="1"/>
  <c r="M104" i="5"/>
  <c r="J105" i="5" s="1"/>
  <c r="F253" i="5"/>
  <c r="H253" i="5" s="1"/>
  <c r="E254" i="5" s="1"/>
  <c r="F69" i="5"/>
  <c r="H69" i="5"/>
  <c r="E70" i="5" s="1"/>
  <c r="G164" i="2"/>
  <c r="H164" i="2" s="1"/>
  <c r="E165" i="2" s="1"/>
  <c r="K105" i="5" l="1"/>
  <c r="M105" i="5"/>
  <c r="J106" i="5" s="1"/>
  <c r="F254" i="5"/>
  <c r="H254" i="5"/>
  <c r="E255" i="5" s="1"/>
  <c r="F70" i="5"/>
  <c r="H70" i="5"/>
  <c r="E71" i="5" s="1"/>
  <c r="G165" i="2"/>
  <c r="H165" i="2" s="1"/>
  <c r="E166" i="2" s="1"/>
  <c r="K106" i="5" l="1"/>
  <c r="M106" i="5"/>
  <c r="J107" i="5" s="1"/>
  <c r="F255" i="5"/>
  <c r="H255" i="5" s="1"/>
  <c r="E256" i="5" s="1"/>
  <c r="F71" i="5"/>
  <c r="H71" i="5"/>
  <c r="E72" i="5" s="1"/>
  <c r="G166" i="2"/>
  <c r="H166" i="2"/>
  <c r="E167" i="2" s="1"/>
  <c r="K107" i="5" l="1"/>
  <c r="M107" i="5"/>
  <c r="J108" i="5" s="1"/>
  <c r="F256" i="5"/>
  <c r="H256" i="5"/>
  <c r="E257" i="5" s="1"/>
  <c r="F72" i="5"/>
  <c r="H72" i="5"/>
  <c r="E73" i="5" s="1"/>
  <c r="G167" i="2"/>
  <c r="H167" i="2" s="1"/>
  <c r="E168" i="2" s="1"/>
  <c r="K108" i="5" l="1"/>
  <c r="M108" i="5"/>
  <c r="J109" i="5" s="1"/>
  <c r="F257" i="5"/>
  <c r="H257" i="5" s="1"/>
  <c r="E258" i="5" s="1"/>
  <c r="F73" i="5"/>
  <c r="H73" i="5"/>
  <c r="E74" i="5" s="1"/>
  <c r="G168" i="2"/>
  <c r="H168" i="2" s="1"/>
  <c r="E169" i="2" s="1"/>
  <c r="K109" i="5" l="1"/>
  <c r="M109" i="5"/>
  <c r="J110" i="5" s="1"/>
  <c r="F258" i="5"/>
  <c r="H258" i="5"/>
  <c r="E259" i="5" s="1"/>
  <c r="F74" i="5"/>
  <c r="H74" i="5"/>
  <c r="E75" i="5" s="1"/>
  <c r="G169" i="2"/>
  <c r="H169" i="2" s="1"/>
  <c r="E170" i="2" s="1"/>
  <c r="K110" i="5" l="1"/>
  <c r="M110" i="5"/>
  <c r="J111" i="5" s="1"/>
  <c r="F259" i="5"/>
  <c r="H259" i="5" s="1"/>
  <c r="E260" i="5" s="1"/>
  <c r="F75" i="5"/>
  <c r="H75" i="5"/>
  <c r="E76" i="5" s="1"/>
  <c r="G170" i="2"/>
  <c r="H170" i="2"/>
  <c r="E171" i="2" s="1"/>
  <c r="K111" i="5" l="1"/>
  <c r="M111" i="5"/>
  <c r="J112" i="5" s="1"/>
  <c r="F260" i="5"/>
  <c r="H260" i="5"/>
  <c r="E261" i="5" s="1"/>
  <c r="F76" i="5"/>
  <c r="H76" i="5"/>
  <c r="E77" i="5" s="1"/>
  <c r="G171" i="2"/>
  <c r="H171" i="2" s="1"/>
  <c r="E172" i="2" s="1"/>
  <c r="K112" i="5" l="1"/>
  <c r="M112" i="5"/>
  <c r="J113" i="5" s="1"/>
  <c r="F261" i="5"/>
  <c r="H261" i="5" s="1"/>
  <c r="E262" i="5" s="1"/>
  <c r="F77" i="5"/>
  <c r="H77" i="5"/>
  <c r="E78" i="5" s="1"/>
  <c r="G172" i="2"/>
  <c r="H172" i="2" s="1"/>
  <c r="E173" i="2" s="1"/>
  <c r="K113" i="5" l="1"/>
  <c r="M113" i="5"/>
  <c r="J114" i="5" s="1"/>
  <c r="F262" i="5"/>
  <c r="H262" i="5" s="1"/>
  <c r="E263" i="5" s="1"/>
  <c r="F78" i="5"/>
  <c r="H78" i="5"/>
  <c r="E79" i="5" s="1"/>
  <c r="G173" i="2"/>
  <c r="H173" i="2" s="1"/>
  <c r="E174" i="2" s="1"/>
  <c r="K114" i="5" l="1"/>
  <c r="M114" i="5"/>
  <c r="J115" i="5" s="1"/>
  <c r="F263" i="5"/>
  <c r="H263" i="5" s="1"/>
  <c r="E264" i="5" s="1"/>
  <c r="F79" i="5"/>
  <c r="H79" i="5"/>
  <c r="E80" i="5" s="1"/>
  <c r="G174" i="2"/>
  <c r="H174" i="2"/>
  <c r="E175" i="2" s="1"/>
  <c r="K115" i="5" l="1"/>
  <c r="M115" i="5"/>
  <c r="J116" i="5" s="1"/>
  <c r="F264" i="5"/>
  <c r="H264" i="5"/>
  <c r="E265" i="5" s="1"/>
  <c r="F80" i="5"/>
  <c r="H80" i="5"/>
  <c r="E81" i="5" s="1"/>
  <c r="G175" i="2"/>
  <c r="H175" i="2" s="1"/>
  <c r="E176" i="2" s="1"/>
  <c r="K116" i="5" l="1"/>
  <c r="M116" i="5" s="1"/>
  <c r="J117" i="5" s="1"/>
  <c r="F265" i="5"/>
  <c r="H265" i="5" s="1"/>
  <c r="E266" i="5" s="1"/>
  <c r="F81" i="5"/>
  <c r="H81" i="5"/>
  <c r="E82" i="5" s="1"/>
  <c r="G176" i="2"/>
  <c r="H176" i="2" s="1"/>
  <c r="E177" i="2" s="1"/>
  <c r="K117" i="5" l="1"/>
  <c r="M117" i="5"/>
  <c r="J118" i="5" s="1"/>
  <c r="F266" i="5"/>
  <c r="H266" i="5"/>
  <c r="E267" i="5" s="1"/>
  <c r="F82" i="5"/>
  <c r="H82" i="5"/>
  <c r="E83" i="5" s="1"/>
  <c r="G177" i="2"/>
  <c r="H177" i="2" s="1"/>
  <c r="E178" i="2" s="1"/>
  <c r="K118" i="5" l="1"/>
  <c r="M118" i="5"/>
  <c r="J119" i="5" s="1"/>
  <c r="F267" i="5"/>
  <c r="H267" i="5"/>
  <c r="E268" i="5" s="1"/>
  <c r="F83" i="5"/>
  <c r="H83" i="5"/>
  <c r="E84" i="5" s="1"/>
  <c r="G178" i="2"/>
  <c r="H178" i="2" s="1"/>
  <c r="E179" i="2" s="1"/>
  <c r="K119" i="5" l="1"/>
  <c r="M119" i="5"/>
  <c r="J120" i="5" s="1"/>
  <c r="F268" i="5"/>
  <c r="H268" i="5"/>
  <c r="E269" i="5" s="1"/>
  <c r="F84" i="5"/>
  <c r="H84" i="5"/>
  <c r="E85" i="5" s="1"/>
  <c r="G179" i="2"/>
  <c r="H179" i="2" s="1"/>
  <c r="E180" i="2" s="1"/>
  <c r="K120" i="5" l="1"/>
  <c r="M120" i="5"/>
  <c r="J121" i="5" s="1"/>
  <c r="H269" i="5"/>
  <c r="E270" i="5" s="1"/>
  <c r="F269" i="5"/>
  <c r="F85" i="5"/>
  <c r="H85" i="5"/>
  <c r="E86" i="5" s="1"/>
  <c r="G180" i="2"/>
  <c r="H180" i="2" s="1"/>
  <c r="E181" i="2" s="1"/>
  <c r="K121" i="5" l="1"/>
  <c r="M121" i="5"/>
  <c r="J122" i="5" s="1"/>
  <c r="F270" i="5"/>
  <c r="H270" i="5"/>
  <c r="E271" i="5" s="1"/>
  <c r="F86" i="5"/>
  <c r="H86" i="5"/>
  <c r="E87" i="5" s="1"/>
  <c r="G181" i="2"/>
  <c r="H181" i="2" s="1"/>
  <c r="E182" i="2" s="1"/>
  <c r="K122" i="5" l="1"/>
  <c r="M122" i="5"/>
  <c r="J123" i="5" s="1"/>
  <c r="F271" i="5"/>
  <c r="H271" i="5" s="1"/>
  <c r="E272" i="5" s="1"/>
  <c r="F87" i="5"/>
  <c r="H87" i="5"/>
  <c r="E88" i="5" s="1"/>
  <c r="G182" i="2"/>
  <c r="H182" i="2" s="1"/>
  <c r="E183" i="2" s="1"/>
  <c r="K123" i="5" l="1"/>
  <c r="M123" i="5"/>
  <c r="J124" i="5" s="1"/>
  <c r="F272" i="5"/>
  <c r="H272" i="5"/>
  <c r="E273" i="5" s="1"/>
  <c r="F88" i="5"/>
  <c r="H88" i="5"/>
  <c r="E89" i="5" s="1"/>
  <c r="G183" i="2"/>
  <c r="H183" i="2" s="1"/>
  <c r="E184" i="2" s="1"/>
  <c r="K124" i="5" l="1"/>
  <c r="M124" i="5"/>
  <c r="J125" i="5" s="1"/>
  <c r="F273" i="5"/>
  <c r="H273" i="5" s="1"/>
  <c r="E274" i="5" s="1"/>
  <c r="F89" i="5"/>
  <c r="H89" i="5"/>
  <c r="E90" i="5" s="1"/>
  <c r="G184" i="2"/>
  <c r="H184" i="2" s="1"/>
  <c r="E185" i="2" s="1"/>
  <c r="K125" i="5" l="1"/>
  <c r="M125" i="5" s="1"/>
  <c r="J126" i="5" s="1"/>
  <c r="F274" i="5"/>
  <c r="H274" i="5"/>
  <c r="E275" i="5" s="1"/>
  <c r="F90" i="5"/>
  <c r="H90" i="5"/>
  <c r="E91" i="5" s="1"/>
  <c r="G185" i="2"/>
  <c r="H185" i="2" s="1"/>
  <c r="E186" i="2" s="1"/>
  <c r="K126" i="5" l="1"/>
  <c r="M126" i="5" s="1"/>
  <c r="J127" i="5" s="1"/>
  <c r="F275" i="5"/>
  <c r="H275" i="5" s="1"/>
  <c r="E276" i="5" s="1"/>
  <c r="F91" i="5"/>
  <c r="H91" i="5"/>
  <c r="E92" i="5" s="1"/>
  <c r="G186" i="2"/>
  <c r="H186" i="2" s="1"/>
  <c r="E187" i="2" s="1"/>
  <c r="K127" i="5" l="1"/>
  <c r="M127" i="5"/>
  <c r="J128" i="5" s="1"/>
  <c r="F276" i="5"/>
  <c r="H276" i="5" s="1"/>
  <c r="E277" i="5" s="1"/>
  <c r="F92" i="5"/>
  <c r="H92" i="5"/>
  <c r="E93" i="5" s="1"/>
  <c r="G187" i="2"/>
  <c r="H187" i="2" s="1"/>
  <c r="E188" i="2" s="1"/>
  <c r="K128" i="5" l="1"/>
  <c r="M128" i="5" s="1"/>
  <c r="J129" i="5" s="1"/>
  <c r="F277" i="5"/>
  <c r="H277" i="5" s="1"/>
  <c r="E278" i="5" s="1"/>
  <c r="F93" i="5"/>
  <c r="H93" i="5"/>
  <c r="E94" i="5" s="1"/>
  <c r="G188" i="2"/>
  <c r="H188" i="2" s="1"/>
  <c r="E189" i="2" s="1"/>
  <c r="K129" i="5" l="1"/>
  <c r="M129" i="5"/>
  <c r="J130" i="5" s="1"/>
  <c r="F278" i="5"/>
  <c r="H278" i="5" s="1"/>
  <c r="E279" i="5" s="1"/>
  <c r="F94" i="5"/>
  <c r="H94" i="5"/>
  <c r="E95" i="5" s="1"/>
  <c r="G189" i="2"/>
  <c r="H189" i="2" s="1"/>
  <c r="E190" i="2" s="1"/>
  <c r="K130" i="5" l="1"/>
  <c r="M130" i="5"/>
  <c r="J131" i="5" s="1"/>
  <c r="F279" i="5"/>
  <c r="H279" i="5" s="1"/>
  <c r="E280" i="5" s="1"/>
  <c r="F95" i="5"/>
  <c r="H95" i="5"/>
  <c r="E96" i="5" s="1"/>
  <c r="G190" i="2"/>
  <c r="H190" i="2" s="1"/>
  <c r="E191" i="2" s="1"/>
  <c r="K131" i="5" l="1"/>
  <c r="M131" i="5"/>
  <c r="J132" i="5" s="1"/>
  <c r="F280" i="5"/>
  <c r="H280" i="5"/>
  <c r="E281" i="5" s="1"/>
  <c r="F96" i="5"/>
  <c r="H96" i="5"/>
  <c r="E97" i="5" s="1"/>
  <c r="G191" i="2"/>
  <c r="H191" i="2" s="1"/>
  <c r="E192" i="2" s="1"/>
  <c r="K132" i="5" l="1"/>
  <c r="M132" i="5" s="1"/>
  <c r="J133" i="5" s="1"/>
  <c r="F281" i="5"/>
  <c r="H281" i="5"/>
  <c r="E282" i="5" s="1"/>
  <c r="F97" i="5"/>
  <c r="H97" i="5"/>
  <c r="E98" i="5" s="1"/>
  <c r="G192" i="2"/>
  <c r="H192" i="2" s="1"/>
  <c r="E193" i="2" s="1"/>
  <c r="K133" i="5" l="1"/>
  <c r="M133" i="5"/>
  <c r="J134" i="5" s="1"/>
  <c r="F282" i="5"/>
  <c r="H282" i="5"/>
  <c r="E283" i="5" s="1"/>
  <c r="F98" i="5"/>
  <c r="H98" i="5"/>
  <c r="E99" i="5" s="1"/>
  <c r="G193" i="2"/>
  <c r="H193" i="2" s="1"/>
  <c r="E194" i="2" s="1"/>
  <c r="K134" i="5" l="1"/>
  <c r="M134" i="5"/>
  <c r="J135" i="5" s="1"/>
  <c r="F283" i="5"/>
  <c r="H283" i="5" s="1"/>
  <c r="E284" i="5" s="1"/>
  <c r="F99" i="5"/>
  <c r="H99" i="5"/>
  <c r="E100" i="5" s="1"/>
  <c r="G194" i="2"/>
  <c r="H194" i="2" s="1"/>
  <c r="E195" i="2" s="1"/>
  <c r="K135" i="5" l="1"/>
  <c r="M135" i="5"/>
  <c r="J136" i="5" s="1"/>
  <c r="F284" i="5"/>
  <c r="H284" i="5"/>
  <c r="E285" i="5" s="1"/>
  <c r="F100" i="5"/>
  <c r="H100" i="5"/>
  <c r="E101" i="5" s="1"/>
  <c r="G195" i="2"/>
  <c r="H195" i="2" s="1"/>
  <c r="E196" i="2" s="1"/>
  <c r="K136" i="5" l="1"/>
  <c r="M136" i="5"/>
  <c r="J137" i="5" s="1"/>
  <c r="F285" i="5"/>
  <c r="H285" i="5" s="1"/>
  <c r="E286" i="5" s="1"/>
  <c r="F101" i="5"/>
  <c r="H101" i="5"/>
  <c r="E102" i="5" s="1"/>
  <c r="G196" i="2"/>
  <c r="H196" i="2" s="1"/>
  <c r="E197" i="2" s="1"/>
  <c r="K137" i="5" l="1"/>
  <c r="M137" i="5"/>
  <c r="J138" i="5" s="1"/>
  <c r="F286" i="5"/>
  <c r="H286" i="5"/>
  <c r="E287" i="5" s="1"/>
  <c r="F102" i="5"/>
  <c r="H102" i="5"/>
  <c r="E103" i="5" s="1"/>
  <c r="G197" i="2"/>
  <c r="H197" i="2" s="1"/>
  <c r="E198" i="2" s="1"/>
  <c r="K138" i="5" l="1"/>
  <c r="M138" i="5"/>
  <c r="J139" i="5" s="1"/>
  <c r="F287" i="5"/>
  <c r="H287" i="5" s="1"/>
  <c r="E288" i="5" s="1"/>
  <c r="F103" i="5"/>
  <c r="H103" i="5"/>
  <c r="E104" i="5" s="1"/>
  <c r="G198" i="2"/>
  <c r="H198" i="2" s="1"/>
  <c r="E199" i="2" s="1"/>
  <c r="K139" i="5" l="1"/>
  <c r="M139" i="5"/>
  <c r="J140" i="5" s="1"/>
  <c r="F288" i="5"/>
  <c r="H288" i="5"/>
  <c r="E289" i="5" s="1"/>
  <c r="F104" i="5"/>
  <c r="H104" i="5"/>
  <c r="E105" i="5" s="1"/>
  <c r="G199" i="2"/>
  <c r="H199" i="2" s="1"/>
  <c r="K140" i="5" l="1"/>
  <c r="M140" i="5"/>
  <c r="J141" i="5" s="1"/>
  <c r="F289" i="5"/>
  <c r="H289" i="5" s="1"/>
  <c r="E290" i="5" s="1"/>
  <c r="F105" i="5"/>
  <c r="H105" i="5"/>
  <c r="E106" i="5" s="1"/>
  <c r="K141" i="5" l="1"/>
  <c r="M141" i="5"/>
  <c r="J142" i="5" s="1"/>
  <c r="F290" i="5"/>
  <c r="H290" i="5"/>
  <c r="E291" i="5" s="1"/>
  <c r="F106" i="5"/>
  <c r="H106" i="5"/>
  <c r="E107" i="5" s="1"/>
  <c r="K142" i="5" l="1"/>
  <c r="M142" i="5"/>
  <c r="J143" i="5" s="1"/>
  <c r="F291" i="5"/>
  <c r="H291" i="5" s="1"/>
  <c r="E292" i="5" s="1"/>
  <c r="F107" i="5"/>
  <c r="H107" i="5"/>
  <c r="E108" i="5" s="1"/>
  <c r="K143" i="5" l="1"/>
  <c r="M143" i="5"/>
  <c r="J144" i="5" s="1"/>
  <c r="F292" i="5"/>
  <c r="H292" i="5" s="1"/>
  <c r="E293" i="5" s="1"/>
  <c r="F108" i="5"/>
  <c r="H108" i="5"/>
  <c r="E109" i="5" s="1"/>
  <c r="K144" i="5" l="1"/>
  <c r="M144" i="5"/>
  <c r="J145" i="5" s="1"/>
  <c r="F293" i="5"/>
  <c r="H293" i="5"/>
  <c r="E294" i="5" s="1"/>
  <c r="F109" i="5"/>
  <c r="H109" i="5"/>
  <c r="E110" i="5" s="1"/>
  <c r="K145" i="5" l="1"/>
  <c r="M145" i="5"/>
  <c r="J146" i="5" s="1"/>
  <c r="F294" i="5"/>
  <c r="H294" i="5"/>
  <c r="E295" i="5" s="1"/>
  <c r="F110" i="5"/>
  <c r="H110" i="5"/>
  <c r="E111" i="5" s="1"/>
  <c r="K146" i="5" l="1"/>
  <c r="M146" i="5"/>
  <c r="J147" i="5" s="1"/>
  <c r="F295" i="5"/>
  <c r="H295" i="5" s="1"/>
  <c r="E296" i="5" s="1"/>
  <c r="F111" i="5"/>
  <c r="H111" i="5"/>
  <c r="E112" i="5" s="1"/>
  <c r="K147" i="5" l="1"/>
  <c r="M147" i="5"/>
  <c r="J148" i="5" s="1"/>
  <c r="F296" i="5"/>
  <c r="H296" i="5"/>
  <c r="E297" i="5" s="1"/>
  <c r="F112" i="5"/>
  <c r="H112" i="5"/>
  <c r="E113" i="5" s="1"/>
  <c r="K148" i="5" l="1"/>
  <c r="M148" i="5" s="1"/>
  <c r="J149" i="5" s="1"/>
  <c r="F297" i="5"/>
  <c r="H297" i="5" s="1"/>
  <c r="E298" i="5" s="1"/>
  <c r="F113" i="5"/>
  <c r="H113" i="5"/>
  <c r="E114" i="5" s="1"/>
  <c r="K149" i="5" l="1"/>
  <c r="M149" i="5"/>
  <c r="J150" i="5" s="1"/>
  <c r="F298" i="5"/>
  <c r="H298" i="5"/>
  <c r="E299" i="5" s="1"/>
  <c r="F114" i="5"/>
  <c r="H114" i="5"/>
  <c r="E115" i="5" s="1"/>
  <c r="K150" i="5" l="1"/>
  <c r="M150" i="5"/>
  <c r="J151" i="5" s="1"/>
  <c r="F299" i="5"/>
  <c r="H299" i="5" s="1"/>
  <c r="E300" i="5" s="1"/>
  <c r="F115" i="5"/>
  <c r="H115" i="5"/>
  <c r="E116" i="5" s="1"/>
  <c r="K151" i="5" l="1"/>
  <c r="M151" i="5"/>
  <c r="J152" i="5" s="1"/>
  <c r="F300" i="5"/>
  <c r="H300" i="5"/>
  <c r="E301" i="5" s="1"/>
  <c r="F116" i="5"/>
  <c r="H116" i="5"/>
  <c r="E117" i="5" s="1"/>
  <c r="K152" i="5" l="1"/>
  <c r="M152" i="5"/>
  <c r="J153" i="5" s="1"/>
  <c r="F301" i="5"/>
  <c r="H301" i="5" s="1"/>
  <c r="E302" i="5" s="1"/>
  <c r="F117" i="5"/>
  <c r="H117" i="5"/>
  <c r="E118" i="5" s="1"/>
  <c r="K153" i="5" l="1"/>
  <c r="M153" i="5" s="1"/>
  <c r="J154" i="5" s="1"/>
  <c r="F302" i="5"/>
  <c r="H302" i="5"/>
  <c r="E303" i="5" s="1"/>
  <c r="F118" i="5"/>
  <c r="H118" i="5"/>
  <c r="E119" i="5" s="1"/>
  <c r="K154" i="5" l="1"/>
  <c r="M154" i="5"/>
  <c r="J155" i="5" s="1"/>
  <c r="F303" i="5"/>
  <c r="H303" i="5"/>
  <c r="E304" i="5" s="1"/>
  <c r="F119" i="5"/>
  <c r="H119" i="5"/>
  <c r="E120" i="5" s="1"/>
  <c r="K155" i="5" l="1"/>
  <c r="M155" i="5"/>
  <c r="J156" i="5" s="1"/>
  <c r="F304" i="5"/>
  <c r="H304" i="5"/>
  <c r="E305" i="5" s="1"/>
  <c r="F120" i="5"/>
  <c r="H120" i="5"/>
  <c r="E121" i="5" s="1"/>
  <c r="K156" i="5" l="1"/>
  <c r="M156" i="5"/>
  <c r="J157" i="5" s="1"/>
  <c r="F305" i="5"/>
  <c r="H305" i="5" s="1"/>
  <c r="E306" i="5" s="1"/>
  <c r="F121" i="5"/>
  <c r="H121" i="5"/>
  <c r="E122" i="5" s="1"/>
  <c r="K157" i="5" l="1"/>
  <c r="M157" i="5"/>
  <c r="J158" i="5" s="1"/>
  <c r="F306" i="5"/>
  <c r="H306" i="5"/>
  <c r="E307" i="5" s="1"/>
  <c r="F122" i="5"/>
  <c r="H122" i="5"/>
  <c r="E123" i="5" s="1"/>
  <c r="K158" i="5" l="1"/>
  <c r="M158" i="5"/>
  <c r="J159" i="5" s="1"/>
  <c r="F307" i="5"/>
  <c r="H307" i="5" s="1"/>
  <c r="E308" i="5" s="1"/>
  <c r="F123" i="5"/>
  <c r="H123" i="5"/>
  <c r="E124" i="5" s="1"/>
  <c r="K159" i="5" l="1"/>
  <c r="M159" i="5"/>
  <c r="J160" i="5" s="1"/>
  <c r="F308" i="5"/>
  <c r="H308" i="5"/>
  <c r="E309" i="5" s="1"/>
  <c r="F124" i="5"/>
  <c r="H124" i="5"/>
  <c r="E125" i="5" s="1"/>
  <c r="K160" i="5" l="1"/>
  <c r="M160" i="5" s="1"/>
  <c r="J161" i="5" s="1"/>
  <c r="F309" i="5"/>
  <c r="H309" i="5" s="1"/>
  <c r="E310" i="5" s="1"/>
  <c r="F125" i="5"/>
  <c r="H125" i="5"/>
  <c r="E126" i="5" s="1"/>
  <c r="K161" i="5" l="1"/>
  <c r="M161" i="5" s="1"/>
  <c r="J162" i="5" s="1"/>
  <c r="F310" i="5"/>
  <c r="H310" i="5"/>
  <c r="E311" i="5" s="1"/>
  <c r="F126" i="5"/>
  <c r="H126" i="5"/>
  <c r="E127" i="5" s="1"/>
  <c r="K162" i="5" l="1"/>
  <c r="M162" i="5"/>
  <c r="J163" i="5" s="1"/>
  <c r="F311" i="5"/>
  <c r="H311" i="5" s="1"/>
  <c r="E312" i="5" s="1"/>
  <c r="F127" i="5"/>
  <c r="H127" i="5"/>
  <c r="E128" i="5" s="1"/>
  <c r="K163" i="5" l="1"/>
  <c r="M163" i="5"/>
  <c r="J164" i="5" s="1"/>
  <c r="F312" i="5"/>
  <c r="H312" i="5"/>
  <c r="E313" i="5" s="1"/>
  <c r="F128" i="5"/>
  <c r="H128" i="5"/>
  <c r="E129" i="5" s="1"/>
  <c r="K164" i="5" l="1"/>
  <c r="M164" i="5"/>
  <c r="J165" i="5" s="1"/>
  <c r="F313" i="5"/>
  <c r="H313" i="5" s="1"/>
  <c r="E314" i="5" s="1"/>
  <c r="F129" i="5"/>
  <c r="H129" i="5"/>
  <c r="E130" i="5" s="1"/>
  <c r="K165" i="5" l="1"/>
  <c r="M165" i="5" s="1"/>
  <c r="J166" i="5" s="1"/>
  <c r="F314" i="5"/>
  <c r="H314" i="5"/>
  <c r="E315" i="5" s="1"/>
  <c r="F130" i="5"/>
  <c r="H130" i="5"/>
  <c r="E131" i="5" s="1"/>
  <c r="K166" i="5" l="1"/>
  <c r="M166" i="5"/>
  <c r="J167" i="5" s="1"/>
  <c r="F315" i="5"/>
  <c r="H315" i="5" s="1"/>
  <c r="F131" i="5"/>
  <c r="H131" i="5"/>
  <c r="E132" i="5" s="1"/>
  <c r="K167" i="5" l="1"/>
  <c r="M167" i="5" s="1"/>
  <c r="J168" i="5" s="1"/>
  <c r="F132" i="5"/>
  <c r="H132" i="5" s="1"/>
  <c r="E133" i="5" s="1"/>
  <c r="K168" i="5" l="1"/>
  <c r="M168" i="5"/>
  <c r="J169" i="5" s="1"/>
  <c r="F133" i="5"/>
  <c r="H133" i="5"/>
  <c r="E134" i="5" s="1"/>
  <c r="K169" i="5" l="1"/>
  <c r="M169" i="5"/>
  <c r="J170" i="5" s="1"/>
  <c r="F134" i="5"/>
  <c r="H134" i="5"/>
  <c r="E135" i="5" s="1"/>
  <c r="K170" i="5" l="1"/>
  <c r="M170" i="5"/>
  <c r="J171" i="5" s="1"/>
  <c r="F135" i="5"/>
  <c r="H135" i="5"/>
  <c r="E136" i="5" s="1"/>
  <c r="K171" i="5" l="1"/>
  <c r="M171" i="5"/>
  <c r="J172" i="5" s="1"/>
  <c r="F136" i="5"/>
  <c r="H136" i="5"/>
  <c r="E137" i="5" s="1"/>
  <c r="K172" i="5" l="1"/>
  <c r="M172" i="5"/>
  <c r="J173" i="5" s="1"/>
  <c r="F137" i="5"/>
  <c r="H137" i="5"/>
  <c r="E138" i="5" s="1"/>
  <c r="K173" i="5" l="1"/>
  <c r="M173" i="5" s="1"/>
  <c r="J174" i="5" s="1"/>
  <c r="F138" i="5"/>
  <c r="H138" i="5"/>
  <c r="E139" i="5" s="1"/>
  <c r="K174" i="5" l="1"/>
  <c r="M174" i="5"/>
  <c r="J175" i="5" s="1"/>
  <c r="F139" i="5"/>
  <c r="H139" i="5"/>
  <c r="E140" i="5" s="1"/>
  <c r="K175" i="5" l="1"/>
  <c r="M175" i="5" s="1"/>
  <c r="J176" i="5" s="1"/>
  <c r="F140" i="5"/>
  <c r="H140" i="5" s="1"/>
  <c r="E141" i="5" s="1"/>
  <c r="K176" i="5" l="1"/>
  <c r="M176" i="5"/>
  <c r="J177" i="5" s="1"/>
  <c r="F141" i="5"/>
  <c r="H141" i="5"/>
  <c r="E142" i="5" s="1"/>
  <c r="K177" i="5" l="1"/>
  <c r="M177" i="5" s="1"/>
  <c r="J178" i="5" s="1"/>
  <c r="F142" i="5"/>
  <c r="H142" i="5" s="1"/>
  <c r="E143" i="5" s="1"/>
  <c r="K178" i="5" l="1"/>
  <c r="M178" i="5"/>
  <c r="J179" i="5" s="1"/>
  <c r="F143" i="5"/>
  <c r="H143" i="5"/>
  <c r="E144" i="5" s="1"/>
  <c r="K179" i="5" l="1"/>
  <c r="M179" i="5" s="1"/>
  <c r="J180" i="5" s="1"/>
  <c r="F144" i="5"/>
  <c r="H144" i="5"/>
  <c r="E145" i="5" s="1"/>
  <c r="K180" i="5" l="1"/>
  <c r="M180" i="5"/>
  <c r="J181" i="5" s="1"/>
  <c r="F145" i="5"/>
  <c r="H145" i="5"/>
  <c r="E146" i="5" s="1"/>
  <c r="K181" i="5" l="1"/>
  <c r="M181" i="5"/>
  <c r="J182" i="5" s="1"/>
  <c r="F146" i="5"/>
  <c r="H146" i="5"/>
  <c r="E147" i="5" s="1"/>
  <c r="K182" i="5" l="1"/>
  <c r="M182" i="5" s="1"/>
  <c r="J183" i="5" s="1"/>
  <c r="F147" i="5"/>
  <c r="H147" i="5"/>
  <c r="E148" i="5" s="1"/>
  <c r="K183" i="5" l="1"/>
  <c r="M183" i="5"/>
  <c r="J184" i="5" s="1"/>
  <c r="F148" i="5"/>
  <c r="H148" i="5" s="1"/>
  <c r="E149" i="5" s="1"/>
  <c r="K184" i="5" l="1"/>
  <c r="M184" i="5"/>
  <c r="J185" i="5" s="1"/>
  <c r="F149" i="5"/>
  <c r="H149" i="5"/>
  <c r="E150" i="5" s="1"/>
  <c r="K185" i="5" l="1"/>
  <c r="M185" i="5"/>
  <c r="J186" i="5" s="1"/>
  <c r="F150" i="5"/>
  <c r="H150" i="5"/>
  <c r="E151" i="5" s="1"/>
  <c r="K186" i="5" l="1"/>
  <c r="M186" i="5"/>
  <c r="J187" i="5" s="1"/>
  <c r="F151" i="5"/>
  <c r="H151" i="5"/>
  <c r="E152" i="5" s="1"/>
  <c r="K187" i="5" l="1"/>
  <c r="M187" i="5"/>
  <c r="J188" i="5" s="1"/>
  <c r="F152" i="5"/>
  <c r="H152" i="5"/>
  <c r="E153" i="5" s="1"/>
  <c r="K188" i="5" l="1"/>
  <c r="M188" i="5"/>
  <c r="J189" i="5" s="1"/>
  <c r="F153" i="5"/>
  <c r="H153" i="5" s="1"/>
  <c r="E154" i="5" s="1"/>
  <c r="K189" i="5" l="1"/>
  <c r="M189" i="5" s="1"/>
  <c r="J190" i="5" s="1"/>
  <c r="F154" i="5"/>
  <c r="H154" i="5"/>
  <c r="E155" i="5" s="1"/>
  <c r="K190" i="5" l="1"/>
  <c r="M190" i="5"/>
  <c r="J191" i="5" s="1"/>
  <c r="F155" i="5"/>
  <c r="H155" i="5" s="1"/>
  <c r="E156" i="5" s="1"/>
  <c r="K191" i="5" l="1"/>
  <c r="M191" i="5" s="1"/>
  <c r="J192" i="5" s="1"/>
  <c r="F156" i="5"/>
  <c r="H156" i="5" s="1"/>
  <c r="E157" i="5" s="1"/>
  <c r="K192" i="5" l="1"/>
  <c r="M192" i="5"/>
  <c r="J193" i="5" s="1"/>
  <c r="F157" i="5"/>
  <c r="H157" i="5"/>
  <c r="E158" i="5" s="1"/>
  <c r="K193" i="5" l="1"/>
  <c r="M193" i="5"/>
  <c r="J194" i="5" s="1"/>
  <c r="F158" i="5"/>
  <c r="H158" i="5"/>
  <c r="E159" i="5" s="1"/>
  <c r="K194" i="5" l="1"/>
  <c r="M194" i="5"/>
  <c r="J195" i="5" s="1"/>
  <c r="F159" i="5"/>
  <c r="H159" i="5" s="1"/>
  <c r="E160" i="5" s="1"/>
  <c r="K195" i="5" l="1"/>
  <c r="M195" i="5" s="1"/>
  <c r="J196" i="5" s="1"/>
  <c r="F160" i="5"/>
  <c r="H160" i="5" s="1"/>
  <c r="E161" i="5" s="1"/>
  <c r="K196" i="5" l="1"/>
  <c r="M196" i="5"/>
  <c r="J197" i="5" s="1"/>
  <c r="F161" i="5"/>
  <c r="H161" i="5" s="1"/>
  <c r="E162" i="5" s="1"/>
  <c r="K197" i="5" l="1"/>
  <c r="M197" i="5"/>
  <c r="J198" i="5" s="1"/>
  <c r="F162" i="5"/>
  <c r="H162" i="5" s="1"/>
  <c r="E163" i="5" s="1"/>
  <c r="K198" i="5" l="1"/>
  <c r="M198" i="5"/>
  <c r="J199" i="5" s="1"/>
  <c r="H163" i="5"/>
  <c r="E164" i="5" s="1"/>
  <c r="F163" i="5"/>
  <c r="K199" i="5" l="1"/>
  <c r="M199" i="5"/>
  <c r="J200" i="5" s="1"/>
  <c r="F164" i="5"/>
  <c r="H164" i="5"/>
  <c r="E165" i="5" s="1"/>
  <c r="K200" i="5" l="1"/>
  <c r="M200" i="5"/>
  <c r="J201" i="5" s="1"/>
  <c r="F165" i="5"/>
  <c r="H165" i="5" s="1"/>
  <c r="E166" i="5" s="1"/>
  <c r="K201" i="5" l="1"/>
  <c r="M201" i="5"/>
  <c r="J202" i="5" s="1"/>
  <c r="F166" i="5"/>
  <c r="H166" i="5"/>
  <c r="E167" i="5" s="1"/>
  <c r="K202" i="5" l="1"/>
  <c r="M202" i="5"/>
  <c r="J203" i="5" s="1"/>
  <c r="F167" i="5"/>
  <c r="H167" i="5" s="1"/>
  <c r="E168" i="5" s="1"/>
  <c r="K203" i="5" l="1"/>
  <c r="M203" i="5"/>
  <c r="J204" i="5" s="1"/>
  <c r="F168" i="5"/>
  <c r="H168" i="5" s="1"/>
  <c r="E169" i="5" s="1"/>
  <c r="K204" i="5" l="1"/>
  <c r="M204" i="5"/>
  <c r="J205" i="5" s="1"/>
  <c r="F169" i="5"/>
  <c r="H169" i="5"/>
  <c r="E170" i="5" s="1"/>
  <c r="K205" i="5" l="1"/>
  <c r="M205" i="5" s="1"/>
  <c r="J206" i="5" s="1"/>
  <c r="F170" i="5"/>
  <c r="H170" i="5" s="1"/>
  <c r="E171" i="5" s="1"/>
  <c r="K206" i="5" l="1"/>
  <c r="M206" i="5"/>
  <c r="J207" i="5" s="1"/>
  <c r="F171" i="5"/>
  <c r="H171" i="5"/>
  <c r="E172" i="5" s="1"/>
  <c r="K207" i="5" l="1"/>
  <c r="M207" i="5" s="1"/>
  <c r="J208" i="5" s="1"/>
  <c r="F172" i="5"/>
  <c r="H172" i="5" s="1"/>
  <c r="E173" i="5" s="1"/>
  <c r="K208" i="5" l="1"/>
  <c r="M208" i="5"/>
  <c r="J209" i="5" s="1"/>
  <c r="F173" i="5"/>
  <c r="H173" i="5" s="1"/>
  <c r="E174" i="5" s="1"/>
  <c r="K209" i="5" l="1"/>
  <c r="M209" i="5"/>
  <c r="J210" i="5" s="1"/>
  <c r="F174" i="5"/>
  <c r="H174" i="5" s="1"/>
  <c r="E175" i="5" s="1"/>
  <c r="K210" i="5" l="1"/>
  <c r="M210" i="5"/>
  <c r="J211" i="5" s="1"/>
  <c r="F175" i="5"/>
  <c r="H175" i="5"/>
  <c r="E176" i="5" s="1"/>
  <c r="K211" i="5" l="1"/>
  <c r="M211" i="5" s="1"/>
  <c r="J212" i="5" s="1"/>
  <c r="F176" i="5"/>
  <c r="H176" i="5" s="1"/>
  <c r="E177" i="5" s="1"/>
  <c r="K212" i="5" l="1"/>
  <c r="M212" i="5"/>
  <c r="J213" i="5" s="1"/>
  <c r="F177" i="5"/>
  <c r="H177" i="5" s="1"/>
  <c r="E178" i="5" s="1"/>
  <c r="K213" i="5" l="1"/>
  <c r="M213" i="5"/>
  <c r="J214" i="5" s="1"/>
  <c r="F178" i="5"/>
  <c r="H178" i="5"/>
  <c r="E179" i="5" s="1"/>
  <c r="K214" i="5" l="1"/>
  <c r="M214" i="5"/>
  <c r="J215" i="5" s="1"/>
  <c r="F179" i="5"/>
  <c r="H179" i="5" s="1"/>
  <c r="E180" i="5" s="1"/>
  <c r="K215" i="5" l="1"/>
  <c r="M215" i="5"/>
  <c r="J216" i="5" s="1"/>
  <c r="F180" i="5"/>
  <c r="H180" i="5" s="1"/>
  <c r="E181" i="5" s="1"/>
  <c r="K216" i="5" l="1"/>
  <c r="M216" i="5"/>
  <c r="J217" i="5" s="1"/>
  <c r="F181" i="5"/>
  <c r="H181" i="5" s="1"/>
  <c r="E182" i="5" s="1"/>
  <c r="K217" i="5" l="1"/>
  <c r="M217" i="5"/>
  <c r="J218" i="5" s="1"/>
  <c r="F182" i="5"/>
  <c r="H182" i="5" s="1"/>
  <c r="E183" i="5" s="1"/>
  <c r="K218" i="5" l="1"/>
  <c r="M218" i="5"/>
  <c r="J219" i="5" s="1"/>
  <c r="F183" i="5"/>
  <c r="H183" i="5" s="1"/>
  <c r="E184" i="5" s="1"/>
  <c r="K219" i="5" l="1"/>
  <c r="M219" i="5"/>
  <c r="J220" i="5" s="1"/>
  <c r="F184" i="5"/>
  <c r="H184" i="5"/>
  <c r="E185" i="5" s="1"/>
  <c r="K220" i="5" l="1"/>
  <c r="M220" i="5"/>
  <c r="J221" i="5" s="1"/>
  <c r="F185" i="5"/>
  <c r="H185" i="5" s="1"/>
  <c r="E186" i="5" s="1"/>
  <c r="K221" i="5" l="1"/>
  <c r="M221" i="5" s="1"/>
  <c r="J222" i="5" s="1"/>
  <c r="H186" i="5"/>
  <c r="E187" i="5" s="1"/>
  <c r="F186" i="5"/>
  <c r="K222" i="5" l="1"/>
  <c r="M222" i="5"/>
  <c r="J223" i="5" s="1"/>
  <c r="F187" i="5"/>
  <c r="H187" i="5"/>
  <c r="E188" i="5" s="1"/>
  <c r="K223" i="5" l="1"/>
  <c r="M223" i="5"/>
  <c r="J224" i="5" s="1"/>
  <c r="F188" i="5"/>
  <c r="H188" i="5" s="1"/>
  <c r="E189" i="5" s="1"/>
  <c r="K224" i="5" l="1"/>
  <c r="M224" i="5"/>
  <c r="J225" i="5" s="1"/>
  <c r="F189" i="5"/>
  <c r="H189" i="5"/>
  <c r="E190" i="5" s="1"/>
  <c r="K225" i="5" l="1"/>
  <c r="M225" i="5"/>
  <c r="J226" i="5" s="1"/>
  <c r="F190" i="5"/>
  <c r="H190" i="5" s="1"/>
  <c r="E191" i="5" s="1"/>
  <c r="K226" i="5" l="1"/>
  <c r="M226" i="5" s="1"/>
  <c r="J227" i="5" s="1"/>
  <c r="F191" i="5"/>
  <c r="H191" i="5"/>
  <c r="E192" i="5" s="1"/>
  <c r="K227" i="5" l="1"/>
  <c r="M227" i="5"/>
  <c r="J228" i="5" s="1"/>
  <c r="F192" i="5"/>
  <c r="H192" i="5" s="1"/>
  <c r="E193" i="5" s="1"/>
  <c r="K228" i="5" l="1"/>
  <c r="M228" i="5" s="1"/>
  <c r="J229" i="5" s="1"/>
  <c r="F193" i="5"/>
  <c r="H193" i="5"/>
  <c r="E194" i="5" s="1"/>
  <c r="K229" i="5" l="1"/>
  <c r="M229" i="5"/>
  <c r="J230" i="5" s="1"/>
  <c r="F194" i="5"/>
  <c r="H194" i="5" s="1"/>
  <c r="E195" i="5" s="1"/>
  <c r="K230" i="5" l="1"/>
  <c r="M230" i="5" s="1"/>
  <c r="J231" i="5" s="1"/>
  <c r="F195" i="5"/>
  <c r="H195" i="5" s="1"/>
  <c r="E196" i="5" s="1"/>
  <c r="K231" i="5" l="1"/>
  <c r="M231" i="5"/>
  <c r="J232" i="5" s="1"/>
  <c r="F196" i="5"/>
  <c r="H196" i="5"/>
  <c r="E197" i="5" s="1"/>
  <c r="K232" i="5" l="1"/>
  <c r="M232" i="5" s="1"/>
  <c r="J233" i="5" s="1"/>
  <c r="F197" i="5"/>
  <c r="H197" i="5" s="1"/>
  <c r="E198" i="5" s="1"/>
  <c r="K233" i="5" l="1"/>
  <c r="M233" i="5"/>
  <c r="J234" i="5" s="1"/>
  <c r="F198" i="5"/>
  <c r="H198" i="5"/>
  <c r="E199" i="5" s="1"/>
  <c r="K234" i="5" l="1"/>
  <c r="M234" i="5" s="1"/>
  <c r="J235" i="5" s="1"/>
  <c r="F199" i="5"/>
  <c r="H199" i="5"/>
  <c r="E200" i="5" s="1"/>
  <c r="K235" i="5" l="1"/>
  <c r="M235" i="5"/>
  <c r="J236" i="5" s="1"/>
  <c r="F200" i="5"/>
  <c r="H200" i="5" s="1"/>
  <c r="E201" i="5" s="1"/>
  <c r="K236" i="5" l="1"/>
  <c r="M236" i="5" s="1"/>
  <c r="J237" i="5" s="1"/>
  <c r="F201" i="5"/>
  <c r="H201" i="5"/>
  <c r="E202" i="5" s="1"/>
  <c r="K237" i="5" l="1"/>
  <c r="M237" i="5"/>
  <c r="J238" i="5" s="1"/>
  <c r="F202" i="5"/>
  <c r="H202" i="5"/>
  <c r="E203" i="5" s="1"/>
  <c r="K238" i="5" l="1"/>
  <c r="M238" i="5" s="1"/>
  <c r="J239" i="5" s="1"/>
  <c r="F203" i="5"/>
  <c r="H203" i="5"/>
  <c r="K239" i="5" l="1"/>
  <c r="M239" i="5"/>
  <c r="J240" i="5" s="1"/>
  <c r="K240" i="5" l="1"/>
  <c r="M240" i="5" s="1"/>
  <c r="J241" i="5" s="1"/>
  <c r="K241" i="5" l="1"/>
  <c r="M241" i="5"/>
  <c r="J242" i="5" s="1"/>
  <c r="K242" i="5" l="1"/>
  <c r="M242" i="5" s="1"/>
  <c r="J243" i="5" s="1"/>
  <c r="K243" i="5" l="1"/>
  <c r="M243" i="5"/>
  <c r="J244" i="5" s="1"/>
  <c r="K244" i="5" l="1"/>
  <c r="M244" i="5" s="1"/>
  <c r="J245" i="5" s="1"/>
  <c r="K245" i="5" l="1"/>
  <c r="M245" i="5"/>
  <c r="J246" i="5" s="1"/>
  <c r="K246" i="5" l="1"/>
  <c r="M246" i="5" s="1"/>
  <c r="J247" i="5" s="1"/>
  <c r="K247" i="5" l="1"/>
  <c r="M247" i="5"/>
  <c r="J248" i="5" s="1"/>
  <c r="K248" i="5" l="1"/>
  <c r="M248" i="5" s="1"/>
  <c r="J249" i="5" s="1"/>
  <c r="K249" i="5" l="1"/>
  <c r="M249" i="5"/>
  <c r="J250" i="5" s="1"/>
  <c r="K250" i="5" l="1"/>
  <c r="M250" i="5" s="1"/>
  <c r="J251" i="5" s="1"/>
  <c r="K251" i="5" l="1"/>
  <c r="M251" i="5"/>
  <c r="J252" i="5" s="1"/>
  <c r="K252" i="5" l="1"/>
  <c r="M252" i="5" s="1"/>
  <c r="J253" i="5" s="1"/>
  <c r="K253" i="5" l="1"/>
  <c r="M253" i="5"/>
  <c r="J254" i="5" s="1"/>
  <c r="K254" i="5" l="1"/>
  <c r="M254" i="5" s="1"/>
  <c r="J255" i="5" s="1"/>
  <c r="K255" i="5" l="1"/>
  <c r="M255" i="5"/>
  <c r="J256" i="5" s="1"/>
  <c r="K256" i="5" l="1"/>
  <c r="M256" i="5" s="1"/>
  <c r="J257" i="5" s="1"/>
  <c r="K257" i="5" l="1"/>
  <c r="M257" i="5"/>
  <c r="J258" i="5" s="1"/>
  <c r="K258" i="5" l="1"/>
  <c r="M258" i="5" s="1"/>
  <c r="J259" i="5" s="1"/>
  <c r="K259" i="5" l="1"/>
  <c r="M259" i="5"/>
  <c r="J260" i="5" s="1"/>
  <c r="K260" i="5" l="1"/>
  <c r="M260" i="5" s="1"/>
  <c r="J261" i="5" s="1"/>
  <c r="K261" i="5" l="1"/>
  <c r="M261" i="5"/>
  <c r="J262" i="5" s="1"/>
  <c r="K262" i="5" l="1"/>
  <c r="M262" i="5" s="1"/>
  <c r="J263" i="5" s="1"/>
  <c r="K263" i="5" l="1"/>
  <c r="M263" i="5"/>
  <c r="J264" i="5" s="1"/>
  <c r="K264" i="5" l="1"/>
  <c r="M264" i="5" s="1"/>
  <c r="J265" i="5" s="1"/>
  <c r="K265" i="5" l="1"/>
  <c r="M265" i="5"/>
  <c r="J266" i="5" s="1"/>
  <c r="K266" i="5" l="1"/>
  <c r="M266" i="5" s="1"/>
  <c r="J267" i="5" s="1"/>
  <c r="K267" i="5" l="1"/>
  <c r="M267" i="5"/>
  <c r="J268" i="5" s="1"/>
  <c r="K268" i="5" l="1"/>
  <c r="M268" i="5" s="1"/>
  <c r="J269" i="5" s="1"/>
  <c r="K269" i="5" l="1"/>
  <c r="M269" i="5"/>
  <c r="J270" i="5" s="1"/>
  <c r="K270" i="5" l="1"/>
  <c r="M270" i="5" s="1"/>
  <c r="J271" i="5" s="1"/>
  <c r="K271" i="5" l="1"/>
  <c r="M271" i="5"/>
  <c r="J272" i="5" s="1"/>
  <c r="K272" i="5" l="1"/>
  <c r="M272" i="5" s="1"/>
  <c r="J273" i="5" s="1"/>
  <c r="K273" i="5" l="1"/>
  <c r="M273" i="5"/>
  <c r="J274" i="5" s="1"/>
  <c r="K274" i="5" l="1"/>
  <c r="M274" i="5" s="1"/>
  <c r="J275" i="5" s="1"/>
  <c r="K275" i="5" l="1"/>
  <c r="M275" i="5"/>
  <c r="J276" i="5" s="1"/>
  <c r="K276" i="5" l="1"/>
  <c r="M276" i="5" s="1"/>
  <c r="J277" i="5" s="1"/>
  <c r="K277" i="5" l="1"/>
  <c r="M277" i="5"/>
  <c r="J278" i="5" s="1"/>
  <c r="K278" i="5" l="1"/>
  <c r="M278" i="5" s="1"/>
  <c r="J279" i="5" s="1"/>
  <c r="K279" i="5" l="1"/>
  <c r="M279" i="5"/>
  <c r="J280" i="5" s="1"/>
  <c r="K280" i="5" l="1"/>
  <c r="M280" i="5" s="1"/>
  <c r="J281" i="5" s="1"/>
  <c r="K281" i="5" l="1"/>
  <c r="M281" i="5"/>
  <c r="J282" i="5" s="1"/>
  <c r="K282" i="5" l="1"/>
  <c r="M282" i="5" s="1"/>
  <c r="J283" i="5" s="1"/>
  <c r="K283" i="5" l="1"/>
  <c r="M283" i="5"/>
  <c r="J284" i="5" s="1"/>
  <c r="K284" i="5" l="1"/>
  <c r="M284" i="5" s="1"/>
  <c r="J285" i="5" s="1"/>
  <c r="K285" i="5" l="1"/>
  <c r="M285" i="5"/>
  <c r="J286" i="5" s="1"/>
  <c r="K286" i="5" l="1"/>
  <c r="M286" i="5" s="1"/>
  <c r="J287" i="5" s="1"/>
  <c r="K287" i="5" l="1"/>
  <c r="M287" i="5"/>
  <c r="J288" i="5" s="1"/>
  <c r="K288" i="5" l="1"/>
  <c r="M288" i="5" s="1"/>
  <c r="J289" i="5" s="1"/>
  <c r="K289" i="5" l="1"/>
  <c r="M289" i="5"/>
  <c r="J290" i="5" s="1"/>
  <c r="K290" i="5" l="1"/>
  <c r="M290" i="5" s="1"/>
  <c r="J291" i="5" s="1"/>
  <c r="K291" i="5" l="1"/>
  <c r="M291" i="5"/>
  <c r="J292" i="5" s="1"/>
  <c r="K292" i="5" l="1"/>
  <c r="M292" i="5" s="1"/>
  <c r="J293" i="5" s="1"/>
  <c r="K293" i="5" l="1"/>
  <c r="M293" i="5"/>
  <c r="J294" i="5" s="1"/>
  <c r="K294" i="5" l="1"/>
  <c r="M294" i="5" s="1"/>
  <c r="J295" i="5" s="1"/>
  <c r="K295" i="5" l="1"/>
  <c r="M295" i="5"/>
  <c r="J296" i="5" s="1"/>
  <c r="K296" i="5" l="1"/>
  <c r="M296" i="5" s="1"/>
  <c r="J297" i="5" s="1"/>
  <c r="K297" i="5" l="1"/>
  <c r="M297" i="5"/>
  <c r="J298" i="5" s="1"/>
  <c r="K298" i="5" l="1"/>
  <c r="M298" i="5" s="1"/>
  <c r="J299" i="5" s="1"/>
  <c r="K299" i="5" l="1"/>
  <c r="M299" i="5" s="1"/>
  <c r="J300" i="5" s="1"/>
  <c r="K300" i="5" l="1"/>
  <c r="M300" i="5" s="1"/>
  <c r="J301" i="5" s="1"/>
  <c r="K301" i="5" l="1"/>
  <c r="M301" i="5"/>
  <c r="J302" i="5" s="1"/>
  <c r="K302" i="5" l="1"/>
  <c r="M302" i="5" s="1"/>
  <c r="J303" i="5" s="1"/>
  <c r="K303" i="5" l="1"/>
  <c r="M303" i="5"/>
  <c r="J304" i="5" s="1"/>
  <c r="K304" i="5" l="1"/>
  <c r="M304" i="5" s="1"/>
  <c r="J305" i="5" s="1"/>
  <c r="K305" i="5" l="1"/>
  <c r="M305" i="5"/>
  <c r="J306" i="5" s="1"/>
  <c r="K306" i="5" l="1"/>
  <c r="M306" i="5" s="1"/>
  <c r="J307" i="5" s="1"/>
  <c r="K307" i="5" l="1"/>
  <c r="M307" i="5"/>
  <c r="J308" i="5" s="1"/>
  <c r="M308" i="5" l="1"/>
  <c r="J309" i="5" s="1"/>
  <c r="K308" i="5"/>
  <c r="K309" i="5" l="1"/>
  <c r="M309" i="5" s="1"/>
  <c r="J310" i="5" s="1"/>
  <c r="K310" i="5" l="1"/>
  <c r="M310" i="5" s="1"/>
  <c r="J311" i="5" s="1"/>
  <c r="K311" i="5" l="1"/>
  <c r="M311" i="5"/>
  <c r="J312" i="5" s="1"/>
  <c r="K312" i="5" l="1"/>
  <c r="M312" i="5" s="1"/>
  <c r="J313" i="5" s="1"/>
  <c r="K313" i="5" l="1"/>
  <c r="M313" i="5"/>
  <c r="J314" i="5" s="1"/>
  <c r="K314" i="5" l="1"/>
  <c r="M314" i="5" s="1"/>
  <c r="J315" i="5" s="1"/>
  <c r="K315" i="5" l="1"/>
  <c r="M315" i="5"/>
  <c r="J316" i="5" s="1"/>
  <c r="K316" i="5" l="1"/>
  <c r="M316" i="5" s="1"/>
</calcChain>
</file>

<file path=xl/sharedStrings.xml><?xml version="1.0" encoding="utf-8"?>
<sst xmlns="http://schemas.openxmlformats.org/spreadsheetml/2006/main" count="176" uniqueCount="97">
  <si>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S deposits Rs 100 into a bank account that returns 6% compounded quarterly.</t>
    </r>
  </si>
  <si>
    <t xml:space="preserve"> Estimate the value of the deposit one year from now and the EAY (Effective Annual Yield)</t>
  </si>
  <si>
    <t>FV</t>
  </si>
  <si>
    <t>EAY</t>
  </si>
  <si>
    <t>P</t>
  </si>
  <si>
    <t>Q. S wants Rs 500k after 7 years in her bank account, that returns 10% compounded monthly</t>
  </si>
  <si>
    <t>How much should she deposit into her bank acc to achieve this goal</t>
  </si>
  <si>
    <t>T</t>
  </si>
  <si>
    <t>R</t>
  </si>
  <si>
    <t>10% monthly</t>
  </si>
  <si>
    <t>500,000 = P(1+r)^n</t>
  </si>
  <si>
    <t>Q. S plans to invest Rs 1000 at the end of every year starting from the end of next year to</t>
  </si>
  <si>
    <t>a bank that returns 10% compounded annually. Estimate the value of the deposit 5 years from now</t>
  </si>
  <si>
    <t>Year</t>
  </si>
  <si>
    <t>OB</t>
  </si>
  <si>
    <t>CB</t>
  </si>
  <si>
    <t>Interest</t>
  </si>
  <si>
    <t>Deposit</t>
  </si>
  <si>
    <t>Q. If S wants a minimum of Rs 6500 at the end of 5 years, rate = 10%, how much initial deposit does that warrant</t>
  </si>
  <si>
    <t>Initial</t>
  </si>
  <si>
    <t>Q. S plans to invest Rs 1000 at the beginning of every year starting from this year to</t>
  </si>
  <si>
    <t>How much should he set aside now, in a bank a/c that returns 7% annually, to be able to pay fees for</t>
  </si>
  <si>
    <t xml:space="preserve">5 years? </t>
  </si>
  <si>
    <t xml:space="preserve">Q. R wants to finance his studies , the fees for which start from end of next year, Rs 20000 annually. </t>
  </si>
  <si>
    <t>Payment</t>
  </si>
  <si>
    <t>How much should he set aside now, in a bank a/c that returns 8% annually, to be able to pay fees for</t>
  </si>
  <si>
    <t xml:space="preserve">4 years? </t>
  </si>
  <si>
    <t xml:space="preserve">H wants to finance his studies , the fees for which start from end of next year, Rs. 500000 annually. </t>
  </si>
  <si>
    <t>Rate</t>
  </si>
  <si>
    <t>of every year from 2015 to 2020? The interest rate is 12%</t>
  </si>
  <si>
    <t>Q. Ishani requires Rs 20,000 at the end of each year from 2024 to 2028. How much should she deposit at the end</t>
  </si>
  <si>
    <t xml:space="preserve">A Company ABC Inc. plans to redeem it's Bonds (Maturity Value $100 Million each tranche) in the years 2027 to 2029. </t>
  </si>
  <si>
    <t>How much money should it set aside starting from end of next year for 3 years (2023-2025)  to be able to finance the redemption?</t>
  </si>
  <si>
    <t>Assume the sinking fund carries 7% interest compounded annually?</t>
  </si>
  <si>
    <t>Q. FV (5 years from now) of 1,00,000 deposited today in a bank a/c that earns 8% compounded annually</t>
  </si>
  <si>
    <t>PV</t>
  </si>
  <si>
    <t>You need 10,00,000 … 7 years from now. How much should you set aside monthly into a bank a/c that returns 6% annually</t>
  </si>
  <si>
    <t>Time</t>
  </si>
  <si>
    <t>A prospective college student plans to deposit $25 every month in an “untouchable” savings account</t>
  </si>
  <si>
    <t>starting the first of July of the year she enters college until the last deposit on the thirtieth of June of her graduating year</t>
  </si>
  <si>
    <t>Assume that she secured a fixed interest rate of 2.25% annually. Assume that the account compounds monthly.</t>
  </si>
  <si>
    <t>Month</t>
  </si>
  <si>
    <t>(College is for 4 years)</t>
  </si>
  <si>
    <t>a) Using this average interest rate, estimate how much she would have on July 1st of her graduating year</t>
  </si>
  <si>
    <t>b) If her target is to have at least $1,300 on July 1st of her graduating year, determine the minimum required interest rate.</t>
  </si>
  <si>
    <t>Assumed R</t>
  </si>
  <si>
    <t>Actual R per year</t>
  </si>
  <si>
    <t xml:space="preserve">The loan is repayable in equated monthly instalments; over 25 years. The Bank charges 8% on an annual basis. </t>
  </si>
  <si>
    <t>Estimate…</t>
  </si>
  <si>
    <t>a) The EMI</t>
  </si>
  <si>
    <t>b) Construct the LAS</t>
  </si>
  <si>
    <t xml:space="preserve">c) New EMI if Vir repays Rs 50 Lacs after 36 months of the loan </t>
  </si>
  <si>
    <t>EMI</t>
  </si>
  <si>
    <r>
      <t xml:space="preserve">a) </t>
    </r>
    <r>
      <rPr>
        <sz val="11"/>
        <color theme="1"/>
        <rFont val="Calibri"/>
        <family val="2"/>
        <scheme val="minor"/>
      </rPr>
      <t>EMI</t>
    </r>
  </si>
  <si>
    <r>
      <t xml:space="preserve">b) </t>
    </r>
    <r>
      <rPr>
        <sz val="11"/>
        <color theme="1"/>
        <rFont val="Calibri"/>
        <family val="2"/>
        <scheme val="minor"/>
      </rPr>
      <t>LAS</t>
    </r>
  </si>
  <si>
    <r>
      <t>c)</t>
    </r>
    <r>
      <rPr>
        <sz val="11"/>
        <color theme="1"/>
        <rFont val="Calibri"/>
        <family val="2"/>
        <scheme val="minor"/>
      </rPr>
      <t xml:space="preserve"> New EMI</t>
    </r>
  </si>
  <si>
    <t>New PV</t>
  </si>
  <si>
    <t>New EMI</t>
  </si>
  <si>
    <t xml:space="preserve">Q. Vir has applied for a home loan for a property in Colaba, and the Bank has sanctioned the loan of Rs 5,00,00,000. </t>
  </si>
  <si>
    <t>X</t>
  </si>
  <si>
    <t>Y</t>
  </si>
  <si>
    <t>Xi-Xbar</t>
  </si>
  <si>
    <t>Yi-Ybar</t>
  </si>
  <si>
    <t>Prod</t>
  </si>
  <si>
    <t>Returns (Nifty)</t>
  </si>
  <si>
    <t>Returns (Asian)</t>
  </si>
  <si>
    <t>Cov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</si>
  <si>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</si>
  <si>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</si>
  <si>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</si>
  <si>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</si>
  <si>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</si>
  <si>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</si>
  <si>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</si>
  <si>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</si>
  <si>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</si>
  <si>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</si>
  <si>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</si>
  <si>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</si>
  <si>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</si>
  <si>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</si>
  <si>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</si>
  <si>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</si>
  <si>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</si>
  <si>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</si>
  <si>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</si>
  <si>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</si>
  <si>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</si>
  <si>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</si>
  <si>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</si>
  <si>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</si>
  <si>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</si>
  <si>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</si>
  <si>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Using FV() -&gt;</t>
  </si>
  <si>
    <t>s</t>
  </si>
  <si>
    <t>Using Slope</t>
  </si>
  <si>
    <t>Var(NIFTY)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</si>
</sst>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3" formatCode="_ * #,##0.00_ ;_ * \-#,##0.00_ ;_ * &quot;-&quot;??_ ;_ @_ "/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3" fillId="0" borderId="0" xfId="1"/>
    <xf numFmtId="0" fontId="1" fillId="0" borderId="0" xfId="1" applyFont="1"/>
    <xf numFmtId="0" fontId="2" fillId="0" borderId="0" xfId="0" applyFont="1"/>
    <xf numFmtId="8" fontId="0" fillId="0" borderId="0" xfId="0" applyNumberFormat="1"/>
    <xf numFmtId="164" fontId="0" fillId="0" borderId="0" xfId="0" applyNumberFormat="1"/>
    <xf numFmtId="0" fontId="0" fillId="2" borderId="1" xfId="0" applyFill="1" applyBorder="1"/>
    <xf numFmtId="3" fontId="0" fillId="2" borderId="1" xfId="0" applyNumberFormat="1" applyFill="1" applyBorder="1"/>
    <xf numFmtId="8" fontId="0" fillId="2" borderId="1" xfId="0" applyNumberFormat="1" applyFill="1" applyBorder="1"/>
    <xf numFmtId="0" fontId="2" fillId="2" borderId="1" xfId="0" applyFont="1" applyFill="1" applyBorder="1"/>
    <xf numFmtId="0" fontId="2" fillId="0" borderId="1" xfId="0" applyFont="1" applyBorder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</cellXfs>
  <cellStyles count="4">
    <cellStyle name="Comma 2" xfId="2" xr:uid="{FD3F996D-734D-4F4B-85E4-FA04A5E7EB01}"/>
    <cellStyle name="Normal" xfId="0" builtinId="0"/>
    <cellStyle name="Normal 2" xfId="1" xr:uid="{ABC9C10E-F536-4274-8D47-6BAB475CDC26}"/>
    <cellStyle name="Percent 2" xfId="3" xr:uid="{BB1DA202-9961-4D07-9ECA-31C2FC3047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5C18-E53C-4229-8BB0-5509E70FD523}">
  <dimension ref="F3:G26"/>
  <sheetViews>
    <sheetView tabSelected="1" workbookViewId="0">
      <selection activeCell="O4" sqref="O4"/>
    </sheetView>
  </sheetViews>
  <sheetFormatPr defaultRowHeight="14.4" x14ac:dyDescent="0.3"/>
  <sheetData>
    <row r="3" spans="6:7" x14ac:dyDescent="0.3">
      <c r="F3" t="s">
        <v>0</v>
      </c>
    </row>
    <row r="4" spans="6:7" x14ac:dyDescent="0.3">
      <c r="F4" t="s">
        <v>1</v>
      </c>
    </row>
    <row r="5" spans="6:7" x14ac:dyDescent="0.3">
      <c r="F5" t="s">
        <v>4</v>
      </c>
      <c r="G5">
        <v>100</v>
      </c>
    </row>
    <row r="6" spans="6:7" x14ac:dyDescent="0.3">
      <c r="F6" t="s">
        <v>2</v>
      </c>
      <c r="G6">
        <f>100*(1+6%/4)^4</f>
        <v>106.13635506249994</v>
      </c>
    </row>
    <row r="7" spans="6:7" x14ac:dyDescent="0.3">
      <c r="F7" t="s">
        <v>3</v>
      </c>
      <c r="G7">
        <f>G6-G5</f>
        <v>6.1363550624999448</v>
      </c>
    </row>
    <row r="10" spans="6:7" x14ac:dyDescent="0.3">
      <c r="F10" t="s">
        <v>5</v>
      </c>
    </row>
    <row r="11" spans="6:7" x14ac:dyDescent="0.3">
      <c r="F11" t="s">
        <v>6</v>
      </c>
    </row>
    <row r="13" spans="6:7" x14ac:dyDescent="0.3">
      <c r="F13" t="s">
        <v>2</v>
      </c>
      <c r="G13">
        <v>500000</v>
      </c>
    </row>
    <row r="14" spans="6:7" x14ac:dyDescent="0.3">
      <c r="F14" t="s">
        <v>7</v>
      </c>
      <c r="G14">
        <v>84</v>
      </c>
    </row>
    <row r="15" spans="6:7" x14ac:dyDescent="0.3">
      <c r="F15" t="s">
        <v>8</v>
      </c>
      <c r="G15" t="s">
        <v>9</v>
      </c>
    </row>
    <row r="16" spans="6:7" x14ac:dyDescent="0.3">
      <c r="F16" t="s">
        <v>3</v>
      </c>
      <c r="G16">
        <f>((1+10%/12)^12-1)%</f>
        <v>1.0471306744129682E-3</v>
      </c>
    </row>
    <row r="18" spans="6:7" x14ac:dyDescent="0.3">
      <c r="F18" t="s">
        <v>10</v>
      </c>
    </row>
    <row r="19" spans="6:7" x14ac:dyDescent="0.3">
      <c r="F19" t="s">
        <v>4</v>
      </c>
      <c r="G19">
        <f>500000/(1+G16)^G14</f>
        <v>457920.29561100213</v>
      </c>
    </row>
    <row r="22" spans="6:7" x14ac:dyDescent="0.3">
      <c r="F22" t="s">
        <v>34</v>
      </c>
    </row>
    <row r="24" spans="6:7" x14ac:dyDescent="0.3">
      <c r="F24" t="s">
        <v>35</v>
      </c>
      <c r="G24">
        <v>100000</v>
      </c>
    </row>
    <row r="25" spans="6:7" x14ac:dyDescent="0.3">
      <c r="F25" t="s">
        <v>8</v>
      </c>
      <c r="G25" s="1">
        <v>0.08</v>
      </c>
    </row>
    <row r="26" spans="6:7" x14ac:dyDescent="0.3">
      <c r="F26" t="s">
        <v>2</v>
      </c>
      <c r="G26">
        <f>G24*(1+G25)^5</f>
        <v>146932.80768000003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A7F-B4D0-4179-AFD6-B98554AD15A7}">
  <dimension ref="D4:O199"/>
  <sheetViews>
    <sheetView zoomScale="133" workbookViewId="0">
      <selection activeCell="D4" sqref="D4"/>
    </sheetView>
  </sheetViews>
  <sheetFormatPr defaultRowHeight="14.4" x14ac:dyDescent="0.3"/>
  <cols>
    <col min="5" max="5" width="11" bestFit="1" customWidth="1"/>
    <col min="6" max="8" width="12" bestFit="1" customWidth="1"/>
    <col min="9" max="9" width="12.6640625" bestFit="1" customWidth="1"/>
    <col min="10" max="11" width="12" bestFit="1" customWidth="1"/>
  </cols>
  <sheetData>
    <row r="4" spans="4:11" x14ac:dyDescent="0.3">
      <c r="D4" t="s">
        <v>11</v>
      </c>
    </row>
    <row r="5" spans="4:11" x14ac:dyDescent="0.3">
      <c r="D5" t="s">
        <v>12</v>
      </c>
    </row>
    <row r="7" spans="4:11" x14ac:dyDescent="0.3">
      <c r="F7" t="s">
        <v>8</v>
      </c>
      <c r="G7" s="1">
        <v>0.1</v>
      </c>
      <c r="J7" t="s">
        <v>93</v>
      </c>
      <c r="K7" s="8">
        <f>FV(G7, 5, -1000, 0, 0)</f>
        <v>6105.1000000000058</v>
      </c>
    </row>
    <row r="8" spans="4:11" x14ac:dyDescent="0.3">
      <c r="J8" t="s">
        <v>94</v>
      </c>
    </row>
    <row r="9" spans="4:11" x14ac:dyDescent="0.3">
      <c r="D9" s="2" t="s">
        <v>13</v>
      </c>
      <c r="E9" s="2" t="s">
        <v>14</v>
      </c>
      <c r="F9" s="2" t="s">
        <v>17</v>
      </c>
      <c r="G9" s="2" t="s">
        <v>16</v>
      </c>
      <c r="H9" s="2" t="s">
        <v>15</v>
      </c>
    </row>
    <row r="10" spans="4:11" x14ac:dyDescent="0.3">
      <c r="D10" s="2">
        <v>0</v>
      </c>
      <c r="E10" s="2">
        <v>0</v>
      </c>
      <c r="F10" s="2">
        <v>1000</v>
      </c>
      <c r="G10" s="2">
        <v>0</v>
      </c>
      <c r="H10" s="2">
        <f>SUM(E10:G10)</f>
        <v>1000</v>
      </c>
    </row>
    <row r="11" spans="4:11" x14ac:dyDescent="0.3">
      <c r="D11" s="2">
        <v>1</v>
      </c>
      <c r="E11" s="2">
        <f>H10</f>
        <v>1000</v>
      </c>
      <c r="F11" s="2">
        <v>1000</v>
      </c>
      <c r="G11" s="2">
        <f>$G$7*E11</f>
        <v>100</v>
      </c>
      <c r="H11" s="2">
        <f>SUM(E11:G11)</f>
        <v>2100</v>
      </c>
    </row>
    <row r="12" spans="4:11" x14ac:dyDescent="0.3">
      <c r="D12" s="2">
        <v>2</v>
      </c>
      <c r="E12" s="2">
        <f t="shared" ref="E12:E14" si="0">H11</f>
        <v>2100</v>
      </c>
      <c r="F12" s="2">
        <v>1000</v>
      </c>
      <c r="G12" s="2">
        <f t="shared" ref="G12:G14" si="1">$G$7*E12</f>
        <v>210</v>
      </c>
      <c r="H12" s="2">
        <f t="shared" ref="H12:H14" si="2">SUM(E12:G12)</f>
        <v>3310</v>
      </c>
    </row>
    <row r="13" spans="4:11" x14ac:dyDescent="0.3">
      <c r="D13" s="2">
        <v>3</v>
      </c>
      <c r="E13" s="2">
        <f t="shared" si="0"/>
        <v>3310</v>
      </c>
      <c r="F13" s="2">
        <v>1000</v>
      </c>
      <c r="G13" s="2">
        <f t="shared" si="1"/>
        <v>331</v>
      </c>
      <c r="H13" s="2">
        <f t="shared" si="2"/>
        <v>4641</v>
      </c>
    </row>
    <row r="14" spans="4:11" x14ac:dyDescent="0.3">
      <c r="D14" s="2">
        <v>4</v>
      </c>
      <c r="E14" s="2">
        <f t="shared" si="0"/>
        <v>4641</v>
      </c>
      <c r="F14" s="2">
        <v>1000</v>
      </c>
      <c r="G14" s="2">
        <f t="shared" si="1"/>
        <v>464.1</v>
      </c>
      <c r="H14" s="2">
        <f t="shared" si="2"/>
        <v>6105.1</v>
      </c>
    </row>
    <row r="17" spans="4:13" x14ac:dyDescent="0.3">
      <c r="D17" t="s">
        <v>18</v>
      </c>
    </row>
    <row r="19" spans="4:13" x14ac:dyDescent="0.3">
      <c r="G19" t="s">
        <v>8</v>
      </c>
      <c r="H19" s="1">
        <v>0.1</v>
      </c>
      <c r="M19" s="1"/>
    </row>
    <row r="20" spans="4:13" x14ac:dyDescent="0.3">
      <c r="G20" t="s">
        <v>19</v>
      </c>
      <c r="H20">
        <v>1064.6836251658444</v>
      </c>
    </row>
    <row r="21" spans="4:13" x14ac:dyDescent="0.3">
      <c r="D21" s="2" t="s">
        <v>13</v>
      </c>
      <c r="E21" s="2" t="s">
        <v>14</v>
      </c>
      <c r="F21" s="2" t="s">
        <v>17</v>
      </c>
      <c r="G21" s="2" t="s">
        <v>16</v>
      </c>
      <c r="H21" s="2" t="s">
        <v>15</v>
      </c>
    </row>
    <row r="22" spans="4:13" x14ac:dyDescent="0.3">
      <c r="D22" s="2">
        <v>1</v>
      </c>
      <c r="E22" s="2">
        <v>0</v>
      </c>
      <c r="F22" s="2">
        <f>$H$20</f>
        <v>1064.6836251658444</v>
      </c>
      <c r="G22" s="2">
        <v>0</v>
      </c>
      <c r="H22" s="2">
        <f>SUM(E22:G22)</f>
        <v>1064.6836251658444</v>
      </c>
    </row>
    <row r="23" spans="4:13" x14ac:dyDescent="0.3">
      <c r="D23" s="2">
        <v>2</v>
      </c>
      <c r="E23" s="2">
        <f>H22</f>
        <v>1064.6836251658444</v>
      </c>
      <c r="F23" s="2">
        <f t="shared" ref="F23:F26" si="3">$H$20</f>
        <v>1064.6836251658444</v>
      </c>
      <c r="G23" s="2">
        <f>$H$19*E23</f>
        <v>106.46836251658445</v>
      </c>
      <c r="H23" s="2">
        <f>SUM(E23:G23)</f>
        <v>2235.8356128482733</v>
      </c>
    </row>
    <row r="24" spans="4:13" x14ac:dyDescent="0.3">
      <c r="D24" s="2">
        <v>3</v>
      </c>
      <c r="E24" s="2">
        <f t="shared" ref="E24:E26" si="4">H23</f>
        <v>2235.8356128482733</v>
      </c>
      <c r="F24" s="2">
        <f t="shared" si="3"/>
        <v>1064.6836251658444</v>
      </c>
      <c r="G24" s="2">
        <f t="shared" ref="G24:G26" si="5">$H$19*E24</f>
        <v>223.58356128482734</v>
      </c>
      <c r="H24" s="2">
        <f t="shared" ref="H24:H26" si="6">SUM(E24:G24)</f>
        <v>3524.1027992989452</v>
      </c>
    </row>
    <row r="25" spans="4:13" x14ac:dyDescent="0.3">
      <c r="D25" s="2">
        <v>4</v>
      </c>
      <c r="E25" s="2">
        <f t="shared" si="4"/>
        <v>3524.1027992989452</v>
      </c>
      <c r="F25" s="2">
        <f t="shared" si="3"/>
        <v>1064.6836251658444</v>
      </c>
      <c r="G25" s="2">
        <f t="shared" si="5"/>
        <v>352.41027992989456</v>
      </c>
      <c r="H25" s="2">
        <f t="shared" si="6"/>
        <v>4941.1967043946843</v>
      </c>
    </row>
    <row r="26" spans="4:13" x14ac:dyDescent="0.3">
      <c r="D26" s="2">
        <v>5</v>
      </c>
      <c r="E26" s="2">
        <f t="shared" si="4"/>
        <v>4941.1967043946843</v>
      </c>
      <c r="F26" s="2">
        <f t="shared" si="3"/>
        <v>1064.6836251658444</v>
      </c>
      <c r="G26" s="2">
        <f t="shared" si="5"/>
        <v>494.11967043946845</v>
      </c>
      <c r="H26" s="2">
        <f t="shared" si="6"/>
        <v>6499.9999999999973</v>
      </c>
    </row>
    <row r="29" spans="4:13" x14ac:dyDescent="0.3">
      <c r="D29" t="s">
        <v>20</v>
      </c>
    </row>
    <row r="30" spans="4:13" x14ac:dyDescent="0.3">
      <c r="D30" t="s">
        <v>12</v>
      </c>
    </row>
    <row r="32" spans="4:13" x14ac:dyDescent="0.3">
      <c r="G32" t="s">
        <v>19</v>
      </c>
      <c r="H32">
        <v>1000</v>
      </c>
    </row>
    <row r="33" spans="4:11" x14ac:dyDescent="0.3">
      <c r="G33" t="s">
        <v>8</v>
      </c>
      <c r="H33" s="1">
        <v>0.1</v>
      </c>
    </row>
    <row r="35" spans="4:11" x14ac:dyDescent="0.3">
      <c r="D35" s="2" t="s">
        <v>13</v>
      </c>
      <c r="E35" s="2" t="s">
        <v>14</v>
      </c>
      <c r="F35" s="2" t="s">
        <v>17</v>
      </c>
      <c r="G35" s="2" t="s">
        <v>16</v>
      </c>
      <c r="H35" s="2" t="s">
        <v>15</v>
      </c>
    </row>
    <row r="36" spans="4:11" x14ac:dyDescent="0.3">
      <c r="D36" s="2">
        <v>0</v>
      </c>
      <c r="E36" s="2">
        <v>0</v>
      </c>
      <c r="F36" s="2">
        <v>1000</v>
      </c>
      <c r="G36" s="2">
        <f>$H$33*F36</f>
        <v>100</v>
      </c>
      <c r="H36" s="2">
        <f>SUM(E36:G36)</f>
        <v>1100</v>
      </c>
    </row>
    <row r="37" spans="4:11" x14ac:dyDescent="0.3">
      <c r="D37" s="2">
        <v>1</v>
      </c>
      <c r="E37" s="2">
        <f>H36</f>
        <v>1100</v>
      </c>
      <c r="F37" s="2">
        <f>$H$32</f>
        <v>1000</v>
      </c>
      <c r="G37" s="2">
        <f>(E37+F37)*$H$33</f>
        <v>210</v>
      </c>
      <c r="H37" s="2">
        <f>SUM(E37:G37)</f>
        <v>2310</v>
      </c>
    </row>
    <row r="38" spans="4:11" x14ac:dyDescent="0.3">
      <c r="D38" s="2">
        <v>2</v>
      </c>
      <c r="E38" s="2">
        <f t="shared" ref="E38:E40" si="7">H37</f>
        <v>2310</v>
      </c>
      <c r="F38" s="2">
        <f t="shared" ref="F38:F40" si="8">$H$32</f>
        <v>1000</v>
      </c>
      <c r="G38" s="2">
        <f t="shared" ref="G38:G40" si="9">(E38+F38)*$H$33</f>
        <v>331</v>
      </c>
      <c r="H38" s="2">
        <f t="shared" ref="H38:H40" si="10">SUM(E38:G38)</f>
        <v>3641</v>
      </c>
    </row>
    <row r="39" spans="4:11" x14ac:dyDescent="0.3">
      <c r="D39" s="2">
        <v>3</v>
      </c>
      <c r="E39" s="2">
        <f t="shared" si="7"/>
        <v>3641</v>
      </c>
      <c r="F39" s="2">
        <f t="shared" si="8"/>
        <v>1000</v>
      </c>
      <c r="G39" s="2">
        <f t="shared" si="9"/>
        <v>464.1</v>
      </c>
      <c r="H39" s="2">
        <f t="shared" si="10"/>
        <v>5105.1000000000004</v>
      </c>
    </row>
    <row r="40" spans="4:11" x14ac:dyDescent="0.3">
      <c r="D40" s="2">
        <v>4</v>
      </c>
      <c r="E40" s="2">
        <f t="shared" si="7"/>
        <v>5105.1000000000004</v>
      </c>
      <c r="F40" s="2">
        <f t="shared" si="8"/>
        <v>1000</v>
      </c>
      <c r="G40" s="2">
        <f t="shared" si="9"/>
        <v>610.5100000000001</v>
      </c>
      <c r="H40" s="2">
        <f t="shared" si="10"/>
        <v>6715.6100000000006</v>
      </c>
    </row>
    <row r="42" spans="4:11" x14ac:dyDescent="0.3">
      <c r="D42" t="s">
        <v>23</v>
      </c>
    </row>
    <row r="43" spans="4:11" x14ac:dyDescent="0.3">
      <c r="D43" t="s">
        <v>21</v>
      </c>
    </row>
    <row r="44" spans="4:11" x14ac:dyDescent="0.3">
      <c r="D44" t="s">
        <v>22</v>
      </c>
    </row>
    <row r="45" spans="4:11" x14ac:dyDescent="0.3">
      <c r="G45" t="s">
        <v>19</v>
      </c>
      <c r="H45">
        <v>82003.948718951768</v>
      </c>
    </row>
    <row r="46" spans="4:11" x14ac:dyDescent="0.3">
      <c r="G46" t="s">
        <v>8</v>
      </c>
      <c r="H46" s="1">
        <v>7.0000000000000007E-2</v>
      </c>
      <c r="K46">
        <v>20000</v>
      </c>
    </row>
    <row r="48" spans="4:11" x14ac:dyDescent="0.3">
      <c r="D48" s="2" t="s">
        <v>13</v>
      </c>
      <c r="E48" s="2" t="s">
        <v>14</v>
      </c>
      <c r="F48" s="2" t="s">
        <v>17</v>
      </c>
      <c r="G48" s="2" t="s">
        <v>16</v>
      </c>
      <c r="H48" s="2" t="s">
        <v>24</v>
      </c>
      <c r="I48" s="2" t="s">
        <v>15</v>
      </c>
      <c r="K48">
        <f>K46*(1-(1/(1+H46)^5))/H46</f>
        <v>82003.948718951884</v>
      </c>
    </row>
    <row r="49" spans="4:9" x14ac:dyDescent="0.3">
      <c r="D49" s="2">
        <v>0</v>
      </c>
      <c r="E49" s="2">
        <v>0</v>
      </c>
      <c r="F49" s="2">
        <f>H45</f>
        <v>82003.948718951768</v>
      </c>
      <c r="G49" s="2">
        <v>0</v>
      </c>
      <c r="H49" s="2">
        <v>0</v>
      </c>
      <c r="I49" s="2">
        <f>SUM(E49:G49)-H49</f>
        <v>82003.948718951768</v>
      </c>
    </row>
    <row r="50" spans="4:9" x14ac:dyDescent="0.3">
      <c r="D50" s="2">
        <v>1</v>
      </c>
      <c r="E50" s="2">
        <f>I49</f>
        <v>82003.948718951768</v>
      </c>
      <c r="F50" s="2">
        <v>0</v>
      </c>
      <c r="G50" s="2">
        <f>$H$46*E50</f>
        <v>5740.2764103266245</v>
      </c>
      <c r="H50" s="2">
        <v>20000</v>
      </c>
      <c r="I50" s="2">
        <f>SUM(E50:G50)-H50</f>
        <v>67744.225129278391</v>
      </c>
    </row>
    <row r="51" spans="4:9" x14ac:dyDescent="0.3">
      <c r="D51" s="2">
        <v>2</v>
      </c>
      <c r="E51" s="2">
        <f t="shared" ref="E51:E53" si="11">I50</f>
        <v>67744.225129278391</v>
      </c>
      <c r="F51" s="2">
        <v>0</v>
      </c>
      <c r="G51" s="2">
        <f t="shared" ref="G51:G53" si="12">$H$46*E51</f>
        <v>4742.0957590494882</v>
      </c>
      <c r="H51" s="2">
        <v>20000</v>
      </c>
      <c r="I51" s="2">
        <f t="shared" ref="I51:I53" si="13">SUM(E51:G51)-H51</f>
        <v>52486.320888327886</v>
      </c>
    </row>
    <row r="52" spans="4:9" x14ac:dyDescent="0.3">
      <c r="D52" s="2">
        <v>3</v>
      </c>
      <c r="E52" s="2">
        <f t="shared" si="11"/>
        <v>52486.320888327886</v>
      </c>
      <c r="F52" s="2">
        <v>0</v>
      </c>
      <c r="G52" s="2">
        <f t="shared" si="12"/>
        <v>3674.0424621829525</v>
      </c>
      <c r="H52" s="2">
        <v>20000</v>
      </c>
      <c r="I52" s="2">
        <f>SUM(E52:G52)-H52</f>
        <v>36160.363350510837</v>
      </c>
    </row>
    <row r="53" spans="4:9" x14ac:dyDescent="0.3">
      <c r="D53" s="2">
        <v>4</v>
      </c>
      <c r="E53" s="2">
        <f t="shared" si="11"/>
        <v>36160.363350510837</v>
      </c>
      <c r="F53" s="2">
        <v>0</v>
      </c>
      <c r="G53" s="2">
        <f t="shared" si="12"/>
        <v>2531.2254345357587</v>
      </c>
      <c r="H53" s="2">
        <v>20000</v>
      </c>
      <c r="I53" s="2">
        <f t="shared" si="13"/>
        <v>18691.588785046595</v>
      </c>
    </row>
    <row r="54" spans="4:9" x14ac:dyDescent="0.3">
      <c r="D54" s="2">
        <v>5</v>
      </c>
      <c r="E54" s="2">
        <f t="shared" ref="E54" si="14">I53</f>
        <v>18691.588785046595</v>
      </c>
      <c r="F54" s="2">
        <v>0</v>
      </c>
      <c r="G54" s="2">
        <f t="shared" ref="G54" si="15">$H$46*E54</f>
        <v>1308.4112149532618</v>
      </c>
      <c r="H54" s="2">
        <v>20000</v>
      </c>
      <c r="I54" s="2">
        <f t="shared" ref="I54" si="16">SUM(E54:G54)-H54</f>
        <v>-1.4188117347657681E-10</v>
      </c>
    </row>
    <row r="56" spans="4:9" ht="15.6" x14ac:dyDescent="0.3">
      <c r="D56" s="5" t="s">
        <v>27</v>
      </c>
    </row>
    <row r="57" spans="4:9" ht="15.6" x14ac:dyDescent="0.3">
      <c r="D57" s="5" t="s">
        <v>25</v>
      </c>
    </row>
    <row r="58" spans="4:9" ht="15.6" x14ac:dyDescent="0.3">
      <c r="D58" s="5" t="s">
        <v>26</v>
      </c>
    </row>
    <row r="59" spans="4:9" ht="15.6" x14ac:dyDescent="0.3">
      <c r="D59" s="5"/>
      <c r="G59" t="s">
        <v>19</v>
      </c>
      <c r="H59">
        <v>1656063.4200221663</v>
      </c>
    </row>
    <row r="60" spans="4:9" ht="15.6" x14ac:dyDescent="0.3">
      <c r="D60" s="5"/>
      <c r="G60" t="s">
        <v>28</v>
      </c>
      <c r="H60" s="1">
        <v>0.08</v>
      </c>
    </row>
    <row r="62" spans="4:9" x14ac:dyDescent="0.3">
      <c r="D62" s="2" t="s">
        <v>13</v>
      </c>
      <c r="E62" s="2" t="s">
        <v>14</v>
      </c>
      <c r="F62" s="2" t="s">
        <v>17</v>
      </c>
      <c r="G62" s="2" t="s">
        <v>16</v>
      </c>
      <c r="H62" s="2" t="s">
        <v>24</v>
      </c>
      <c r="I62" s="2" t="s">
        <v>15</v>
      </c>
    </row>
    <row r="63" spans="4:9" x14ac:dyDescent="0.3">
      <c r="D63" s="2">
        <v>1</v>
      </c>
      <c r="E63" s="2">
        <v>0</v>
      </c>
      <c r="F63" s="2">
        <f>H59</f>
        <v>1656063.4200221663</v>
      </c>
      <c r="G63" s="2">
        <f>H60*F63</f>
        <v>132485.0736017733</v>
      </c>
      <c r="H63" s="2">
        <v>500000</v>
      </c>
      <c r="I63" s="2">
        <f>SUM(E63:G63)-H63</f>
        <v>1288548.4936239396</v>
      </c>
    </row>
    <row r="64" spans="4:9" x14ac:dyDescent="0.3">
      <c r="D64" s="2">
        <v>2</v>
      </c>
      <c r="E64" s="2">
        <f>I63</f>
        <v>1288548.4936239396</v>
      </c>
      <c r="F64" s="2">
        <v>0</v>
      </c>
      <c r="G64" s="2">
        <f>$H$60*E64</f>
        <v>103083.87948991517</v>
      </c>
      <c r="H64" s="2">
        <v>500000</v>
      </c>
      <c r="I64" s="2">
        <f>SUM(E64:G64)-H64</f>
        <v>891632.37311385479</v>
      </c>
    </row>
    <row r="65" spans="4:9" x14ac:dyDescent="0.3">
      <c r="D65" s="2">
        <v>3</v>
      </c>
      <c r="E65" s="2">
        <f t="shared" ref="E65:E66" si="17">I64</f>
        <v>891632.37311385479</v>
      </c>
      <c r="F65" s="2">
        <v>0</v>
      </c>
      <c r="G65" s="2">
        <f t="shared" ref="G65:G66" si="18">$H$60*E65</f>
        <v>71330.589849108379</v>
      </c>
      <c r="H65" s="2">
        <v>500000</v>
      </c>
      <c r="I65" s="2">
        <f t="shared" ref="I65:I66" si="19">SUM(E65:G65)-H65</f>
        <v>462962.96296296315</v>
      </c>
    </row>
    <row r="66" spans="4:9" x14ac:dyDescent="0.3">
      <c r="D66" s="2">
        <v>4</v>
      </c>
      <c r="E66" s="2">
        <f t="shared" si="17"/>
        <v>462962.96296296315</v>
      </c>
      <c r="F66" s="2">
        <v>0</v>
      </c>
      <c r="G66" s="2">
        <f t="shared" si="18"/>
        <v>37037.037037037051</v>
      </c>
      <c r="H66" s="2">
        <v>500000</v>
      </c>
      <c r="I66" s="2">
        <f t="shared" si="19"/>
        <v>0</v>
      </c>
    </row>
    <row r="69" spans="4:9" x14ac:dyDescent="0.3">
      <c r="D69" t="s">
        <v>30</v>
      </c>
    </row>
    <row r="70" spans="4:9" x14ac:dyDescent="0.3">
      <c r="D70" t="s">
        <v>29</v>
      </c>
    </row>
    <row r="73" spans="4:9" x14ac:dyDescent="0.3">
      <c r="G73" t="s">
        <v>19</v>
      </c>
      <c r="H73">
        <v>6323.4719116420229</v>
      </c>
    </row>
    <row r="74" spans="4:9" x14ac:dyDescent="0.3">
      <c r="G74" t="s">
        <v>8</v>
      </c>
      <c r="H74" s="1">
        <v>0.12</v>
      </c>
    </row>
    <row r="76" spans="4:9" x14ac:dyDescent="0.3">
      <c r="D76" s="2" t="s">
        <v>13</v>
      </c>
      <c r="E76" s="2" t="s">
        <v>14</v>
      </c>
      <c r="F76" s="2" t="s">
        <v>17</v>
      </c>
      <c r="G76" s="2" t="s">
        <v>16</v>
      </c>
      <c r="H76" s="2" t="s">
        <v>24</v>
      </c>
      <c r="I76" s="2" t="s">
        <v>15</v>
      </c>
    </row>
    <row r="77" spans="4:9" x14ac:dyDescent="0.3">
      <c r="D77" s="2">
        <v>2015</v>
      </c>
      <c r="E77" s="2">
        <v>0</v>
      </c>
      <c r="F77" s="2">
        <f t="shared" ref="F77:F82" si="20">$H$73</f>
        <v>6323.4719116420229</v>
      </c>
      <c r="G77" s="2">
        <v>0</v>
      </c>
      <c r="H77" s="2">
        <v>0</v>
      </c>
      <c r="I77" s="2">
        <f>SUM(E77:G77)-H77</f>
        <v>6323.4719116420229</v>
      </c>
    </row>
    <row r="78" spans="4:9" x14ac:dyDescent="0.3">
      <c r="D78" s="2">
        <v>2016</v>
      </c>
      <c r="E78" s="2">
        <f>I77</f>
        <v>6323.4719116420229</v>
      </c>
      <c r="F78" s="2">
        <f t="shared" si="20"/>
        <v>6323.4719116420229</v>
      </c>
      <c r="G78" s="2">
        <f t="shared" ref="G78:G90" si="21">$H$74*E78</f>
        <v>758.81662939704268</v>
      </c>
      <c r="H78" s="2">
        <v>0</v>
      </c>
      <c r="I78" s="2">
        <f>SUM(E78:G78)-H78</f>
        <v>13405.760452681088</v>
      </c>
    </row>
    <row r="79" spans="4:9" x14ac:dyDescent="0.3">
      <c r="D79" s="2">
        <v>2017</v>
      </c>
      <c r="E79" s="2">
        <f t="shared" ref="E79:E82" si="22">I78</f>
        <v>13405.760452681088</v>
      </c>
      <c r="F79" s="2">
        <f t="shared" si="20"/>
        <v>6323.4719116420229</v>
      </c>
      <c r="G79" s="2">
        <f t="shared" si="21"/>
        <v>1608.6912543217306</v>
      </c>
      <c r="H79" s="2">
        <v>0</v>
      </c>
      <c r="I79" s="2">
        <f t="shared" ref="I79:I83" si="23">SUM(E79:G79)-H79</f>
        <v>21337.92361864484</v>
      </c>
    </row>
    <row r="80" spans="4:9" x14ac:dyDescent="0.3">
      <c r="D80" s="2">
        <v>2018</v>
      </c>
      <c r="E80" s="2">
        <f t="shared" si="22"/>
        <v>21337.92361864484</v>
      </c>
      <c r="F80" s="2">
        <f t="shared" si="20"/>
        <v>6323.4719116420229</v>
      </c>
      <c r="G80" s="2">
        <f t="shared" si="21"/>
        <v>2560.5508342373805</v>
      </c>
      <c r="H80" s="2">
        <v>0</v>
      </c>
      <c r="I80" s="2">
        <f t="shared" si="23"/>
        <v>30221.946364524243</v>
      </c>
    </row>
    <row r="81" spans="4:9" x14ac:dyDescent="0.3">
      <c r="D81" s="2">
        <v>2019</v>
      </c>
      <c r="E81" s="2">
        <f t="shared" si="22"/>
        <v>30221.946364524243</v>
      </c>
      <c r="F81" s="2">
        <f t="shared" si="20"/>
        <v>6323.4719116420229</v>
      </c>
      <c r="G81" s="2">
        <f t="shared" si="21"/>
        <v>3626.6335637429092</v>
      </c>
      <c r="H81" s="2">
        <v>0</v>
      </c>
      <c r="I81" s="2">
        <f t="shared" si="23"/>
        <v>40172.051839909174</v>
      </c>
    </row>
    <row r="82" spans="4:9" x14ac:dyDescent="0.3">
      <c r="D82" s="2">
        <v>2020</v>
      </c>
      <c r="E82" s="2">
        <f t="shared" si="22"/>
        <v>40172.051839909174</v>
      </c>
      <c r="F82" s="2">
        <f t="shared" si="20"/>
        <v>6323.4719116420229</v>
      </c>
      <c r="G82" s="2">
        <f t="shared" si="21"/>
        <v>4820.6462207891009</v>
      </c>
      <c r="H82" s="2">
        <v>0</v>
      </c>
      <c r="I82" s="2">
        <f t="shared" si="23"/>
        <v>51316.1699723403</v>
      </c>
    </row>
    <row r="83" spans="4:9" x14ac:dyDescent="0.3">
      <c r="D83" s="2">
        <v>2021</v>
      </c>
      <c r="E83" s="2">
        <f>I82</f>
        <v>51316.1699723403</v>
      </c>
      <c r="F83" s="2">
        <v>0</v>
      </c>
      <c r="G83" s="2">
        <f t="shared" si="21"/>
        <v>6157.9403966808359</v>
      </c>
      <c r="H83" s="2">
        <v>0</v>
      </c>
      <c r="I83" s="2">
        <f t="shared" si="23"/>
        <v>57474.110369021138</v>
      </c>
    </row>
    <row r="84" spans="4:9" x14ac:dyDescent="0.3">
      <c r="D84" s="2">
        <v>2022</v>
      </c>
      <c r="E84" s="2">
        <f t="shared" ref="E84:E85" si="24">I83</f>
        <v>57474.110369021138</v>
      </c>
      <c r="F84" s="2">
        <v>0</v>
      </c>
      <c r="G84" s="2">
        <f t="shared" si="21"/>
        <v>6896.8932442825362</v>
      </c>
      <c r="H84" s="2">
        <v>0</v>
      </c>
      <c r="I84" s="2">
        <f t="shared" ref="I84:I86" si="25">SUM(E84:G84)-H84</f>
        <v>64371.003613303677</v>
      </c>
    </row>
    <row r="85" spans="4:9" x14ac:dyDescent="0.3">
      <c r="D85" s="2">
        <v>2023</v>
      </c>
      <c r="E85" s="2">
        <f t="shared" si="24"/>
        <v>64371.003613303677</v>
      </c>
      <c r="F85" s="2">
        <v>0</v>
      </c>
      <c r="G85" s="2">
        <f t="shared" si="21"/>
        <v>7724.5204335964409</v>
      </c>
      <c r="H85" s="2">
        <v>0</v>
      </c>
      <c r="I85" s="2">
        <f t="shared" si="25"/>
        <v>72095.524046900115</v>
      </c>
    </row>
    <row r="86" spans="4:9" x14ac:dyDescent="0.3">
      <c r="D86" s="2">
        <v>2024</v>
      </c>
      <c r="E86" s="2">
        <f>I85</f>
        <v>72095.524046900115</v>
      </c>
      <c r="F86" s="2">
        <v>0</v>
      </c>
      <c r="G86" s="2">
        <f t="shared" si="21"/>
        <v>8651.4628856280142</v>
      </c>
      <c r="H86" s="2">
        <v>20000</v>
      </c>
      <c r="I86" s="2">
        <f t="shared" si="25"/>
        <v>60746.986932528132</v>
      </c>
    </row>
    <row r="87" spans="4:9" x14ac:dyDescent="0.3">
      <c r="D87" s="2">
        <v>2025</v>
      </c>
      <c r="E87" s="2">
        <f t="shared" ref="E87:E90" si="26">I86</f>
        <v>60746.986932528132</v>
      </c>
      <c r="F87" s="2">
        <v>0</v>
      </c>
      <c r="G87" s="2">
        <f t="shared" si="21"/>
        <v>7289.6384319033759</v>
      </c>
      <c r="H87" s="2">
        <v>20000</v>
      </c>
      <c r="I87" s="2">
        <f t="shared" ref="I87:I90" si="27">SUM(E87:G87)-H87</f>
        <v>48036.625364431515</v>
      </c>
    </row>
    <row r="88" spans="4:9" x14ac:dyDescent="0.3">
      <c r="D88" s="2">
        <v>2026</v>
      </c>
      <c r="E88" s="2">
        <f t="shared" si="26"/>
        <v>48036.625364431515</v>
      </c>
      <c r="F88" s="2">
        <v>0</v>
      </c>
      <c r="G88" s="2">
        <f t="shared" si="21"/>
        <v>5764.3950437317817</v>
      </c>
      <c r="H88" s="2">
        <v>20000</v>
      </c>
      <c r="I88" s="2">
        <f t="shared" si="27"/>
        <v>33801.020408163298</v>
      </c>
    </row>
    <row r="89" spans="4:9" x14ac:dyDescent="0.3">
      <c r="D89" s="2">
        <v>2027</v>
      </c>
      <c r="E89" s="2">
        <f t="shared" si="26"/>
        <v>33801.020408163298</v>
      </c>
      <c r="F89" s="2">
        <v>0</v>
      </c>
      <c r="G89" s="2">
        <f t="shared" si="21"/>
        <v>4056.1224489795954</v>
      </c>
      <c r="H89" s="2">
        <v>20000</v>
      </c>
      <c r="I89" s="2">
        <f t="shared" si="27"/>
        <v>17857.142857142891</v>
      </c>
    </row>
    <row r="90" spans="4:9" x14ac:dyDescent="0.3">
      <c r="D90" s="2">
        <v>2028</v>
      </c>
      <c r="E90" s="2">
        <f t="shared" si="26"/>
        <v>17857.142857142891</v>
      </c>
      <c r="F90" s="2">
        <v>0</v>
      </c>
      <c r="G90" s="2">
        <f t="shared" si="21"/>
        <v>2142.8571428571468</v>
      </c>
      <c r="H90" s="2">
        <v>20000</v>
      </c>
      <c r="I90" s="2">
        <f t="shared" si="27"/>
        <v>3.637978807091713E-11</v>
      </c>
    </row>
    <row r="93" spans="4:9" x14ac:dyDescent="0.3">
      <c r="D93" s="6" t="s">
        <v>31</v>
      </c>
    </row>
    <row r="94" spans="4:9" x14ac:dyDescent="0.3">
      <c r="D94" s="6" t="s">
        <v>32</v>
      </c>
    </row>
    <row r="95" spans="4:9" x14ac:dyDescent="0.3">
      <c r="D95" s="6" t="s">
        <v>33</v>
      </c>
    </row>
    <row r="97" spans="4:15" x14ac:dyDescent="0.3">
      <c r="F97" t="s">
        <v>19</v>
      </c>
      <c r="G97" s="4">
        <v>76289521.204752505</v>
      </c>
    </row>
    <row r="98" spans="4:15" x14ac:dyDescent="0.3">
      <c r="F98" t="s">
        <v>8</v>
      </c>
      <c r="G98" s="1">
        <v>7.0000000000000007E-2</v>
      </c>
    </row>
    <row r="101" spans="4:15" x14ac:dyDescent="0.3">
      <c r="D101" s="2" t="s">
        <v>13</v>
      </c>
      <c r="E101" s="2" t="s">
        <v>14</v>
      </c>
      <c r="F101" s="2" t="s">
        <v>17</v>
      </c>
      <c r="G101" s="2" t="s">
        <v>16</v>
      </c>
      <c r="H101" s="2" t="s">
        <v>24</v>
      </c>
      <c r="I101" s="2" t="s">
        <v>15</v>
      </c>
    </row>
    <row r="102" spans="4:15" x14ac:dyDescent="0.3">
      <c r="D102" s="2">
        <v>2023</v>
      </c>
      <c r="E102" s="2">
        <v>0</v>
      </c>
      <c r="F102" s="3">
        <f>$G$97</f>
        <v>76289521.204752505</v>
      </c>
      <c r="G102" s="2">
        <v>0</v>
      </c>
      <c r="H102" s="2">
        <v>0</v>
      </c>
      <c r="I102" s="2">
        <f>SUM(E102:G102)-H102</f>
        <v>76289521.204752505</v>
      </c>
    </row>
    <row r="103" spans="4:15" x14ac:dyDescent="0.3">
      <c r="D103" s="2">
        <v>2024</v>
      </c>
      <c r="E103" s="2">
        <f>I102</f>
        <v>76289521.204752505</v>
      </c>
      <c r="F103" s="3">
        <f t="shared" ref="F103:F104" si="28">$G$97</f>
        <v>76289521.204752505</v>
      </c>
      <c r="G103" s="2">
        <f>$G$98*E103</f>
        <v>5340266.484332676</v>
      </c>
      <c r="H103" s="2">
        <v>0</v>
      </c>
      <c r="I103" s="2">
        <f>SUM(E103:G103)-H103</f>
        <v>157919308.89383769</v>
      </c>
    </row>
    <row r="104" spans="4:15" x14ac:dyDescent="0.3">
      <c r="D104" s="2">
        <v>2025</v>
      </c>
      <c r="E104" s="2">
        <f>I103</f>
        <v>157919308.89383769</v>
      </c>
      <c r="F104" s="3">
        <f t="shared" si="28"/>
        <v>76289521.204752505</v>
      </c>
      <c r="G104" s="2">
        <f>$G$98*E104</f>
        <v>11054351.622568639</v>
      </c>
      <c r="H104" s="2">
        <v>0</v>
      </c>
      <c r="I104" s="2">
        <f>SUM(E104:G104)-H104</f>
        <v>245263181.72115883</v>
      </c>
    </row>
    <row r="105" spans="4:15" x14ac:dyDescent="0.3">
      <c r="D105" s="2">
        <v>2026</v>
      </c>
      <c r="E105" s="2">
        <f>I104</f>
        <v>245263181.72115883</v>
      </c>
      <c r="F105" s="2">
        <v>0</v>
      </c>
      <c r="G105" s="2">
        <f>$G$98*E105</f>
        <v>17168422.72048112</v>
      </c>
      <c r="H105" s="2">
        <v>0</v>
      </c>
      <c r="I105" s="2">
        <f>SUM(E105:G105)-H105</f>
        <v>262431604.44163996</v>
      </c>
    </row>
    <row r="106" spans="4:15" x14ac:dyDescent="0.3">
      <c r="D106" s="2">
        <v>2027</v>
      </c>
      <c r="E106" s="2">
        <f>I105</f>
        <v>262431604.44163996</v>
      </c>
      <c r="F106" s="2">
        <v>0</v>
      </c>
      <c r="G106" s="2">
        <f>$G$98*E106</f>
        <v>18370212.3109148</v>
      </c>
      <c r="H106" s="3">
        <v>100000000</v>
      </c>
      <c r="I106" s="2">
        <f>SUM(E106:G106)-H106</f>
        <v>180801816.75255477</v>
      </c>
      <c r="O106">
        <f>(1+6%/12)^12 -1</f>
        <v>6.1677811864497611E-2</v>
      </c>
    </row>
    <row r="107" spans="4:15" x14ac:dyDescent="0.3">
      <c r="D107" s="2">
        <v>2028</v>
      </c>
      <c r="E107" s="2">
        <f t="shared" ref="E107:E108" si="29">I106</f>
        <v>180801816.75255477</v>
      </c>
      <c r="F107" s="2">
        <v>0</v>
      </c>
      <c r="G107" s="2">
        <f t="shared" ref="G107:G108" si="30">$G$98*E107</f>
        <v>12656127.172678836</v>
      </c>
      <c r="H107" s="3">
        <v>100000000</v>
      </c>
      <c r="I107" s="2">
        <f t="shared" ref="I107:I108" si="31">SUM(E107:G107)-H107</f>
        <v>93457943.925233603</v>
      </c>
    </row>
    <row r="108" spans="4:15" x14ac:dyDescent="0.3">
      <c r="D108" s="2">
        <v>2029</v>
      </c>
      <c r="E108" s="2">
        <f t="shared" si="29"/>
        <v>93457943.925233603</v>
      </c>
      <c r="F108" s="2">
        <v>0</v>
      </c>
      <c r="G108" s="2">
        <f t="shared" si="30"/>
        <v>6542056.0747663528</v>
      </c>
      <c r="H108" s="3">
        <v>100000000</v>
      </c>
      <c r="I108" s="2">
        <f t="shared" si="31"/>
        <v>0</v>
      </c>
    </row>
    <row r="111" spans="4:15" x14ac:dyDescent="0.3">
      <c r="D111" t="s">
        <v>36</v>
      </c>
    </row>
    <row r="113" spans="4:10" x14ac:dyDescent="0.3">
      <c r="F113" t="s">
        <v>3</v>
      </c>
      <c r="G113">
        <f>6%/12</f>
        <v>5.0000000000000001E-3</v>
      </c>
      <c r="I113" t="s">
        <v>19</v>
      </c>
      <c r="J113">
        <v>9608.5544837807975</v>
      </c>
    </row>
    <row r="115" spans="4:10" x14ac:dyDescent="0.3">
      <c r="D115" s="2" t="s">
        <v>37</v>
      </c>
      <c r="E115" s="2" t="s">
        <v>14</v>
      </c>
      <c r="F115" s="2" t="s">
        <v>17</v>
      </c>
      <c r="G115" s="2" t="s">
        <v>16</v>
      </c>
      <c r="H115" s="2" t="s">
        <v>15</v>
      </c>
    </row>
    <row r="116" spans="4:10" x14ac:dyDescent="0.3">
      <c r="D116" s="2">
        <v>1</v>
      </c>
      <c r="E116" s="2">
        <v>0</v>
      </c>
      <c r="F116" s="2">
        <f>$J$113</f>
        <v>9608.5544837807975</v>
      </c>
      <c r="G116" s="2">
        <v>0</v>
      </c>
      <c r="H116" s="2">
        <f>SUM(E116:G116)</f>
        <v>9608.5544837807975</v>
      </c>
    </row>
    <row r="117" spans="4:10" x14ac:dyDescent="0.3">
      <c r="D117" s="2">
        <v>2</v>
      </c>
      <c r="E117" s="2">
        <f>H116</f>
        <v>9608.5544837807975</v>
      </c>
      <c r="F117" s="2">
        <f>$J$113</f>
        <v>9608.5544837807975</v>
      </c>
      <c r="G117" s="2">
        <f>(E117)*$G$113</f>
        <v>48.042772418903986</v>
      </c>
      <c r="H117" s="2">
        <f>SUM(E117:G117)</f>
        <v>19265.151739980498</v>
      </c>
    </row>
    <row r="118" spans="4:10" x14ac:dyDescent="0.3">
      <c r="D118" s="2">
        <v>3</v>
      </c>
      <c r="E118" s="2">
        <f t="shared" ref="E118:E181" si="32">H117</f>
        <v>19265.151739980498</v>
      </c>
      <c r="F118" s="2">
        <f t="shared" ref="F118:F181" si="33">$J$113</f>
        <v>9608.5544837807975</v>
      </c>
      <c r="G118" s="2">
        <f t="shared" ref="G118:G181" si="34">(E118)*$G$113</f>
        <v>96.325758699902494</v>
      </c>
      <c r="H118" s="2">
        <f t="shared" ref="H118:H181" si="35">SUM(E118:G118)</f>
        <v>28970.031982461198</v>
      </c>
    </row>
    <row r="119" spans="4:10" x14ac:dyDescent="0.3">
      <c r="D119" s="2">
        <v>4</v>
      </c>
      <c r="E119" s="2">
        <f t="shared" si="32"/>
        <v>28970.031982461198</v>
      </c>
      <c r="F119" s="2">
        <f t="shared" si="33"/>
        <v>9608.5544837807975</v>
      </c>
      <c r="G119" s="2">
        <f t="shared" si="34"/>
        <v>144.850159912306</v>
      </c>
      <c r="H119" s="2">
        <f t="shared" si="35"/>
        <v>38723.436626154296</v>
      </c>
    </row>
    <row r="120" spans="4:10" x14ac:dyDescent="0.3">
      <c r="D120" s="2">
        <v>5</v>
      </c>
      <c r="E120" s="2">
        <f t="shared" si="32"/>
        <v>38723.436626154296</v>
      </c>
      <c r="F120" s="2">
        <f t="shared" si="33"/>
        <v>9608.5544837807975</v>
      </c>
      <c r="G120" s="2">
        <f t="shared" si="34"/>
        <v>193.61718313077148</v>
      </c>
      <c r="H120" s="2">
        <f t="shared" si="35"/>
        <v>48525.608293065867</v>
      </c>
    </row>
    <row r="121" spans="4:10" x14ac:dyDescent="0.3">
      <c r="D121" s="2">
        <v>6</v>
      </c>
      <c r="E121" s="2">
        <f t="shared" si="32"/>
        <v>48525.608293065867</v>
      </c>
      <c r="F121" s="2">
        <f t="shared" si="33"/>
        <v>9608.5544837807975</v>
      </c>
      <c r="G121" s="2">
        <f t="shared" si="34"/>
        <v>242.62804146532935</v>
      </c>
      <c r="H121" s="2">
        <f t="shared" si="35"/>
        <v>58376.790818311994</v>
      </c>
    </row>
    <row r="122" spans="4:10" x14ac:dyDescent="0.3">
      <c r="D122" s="2">
        <v>7</v>
      </c>
      <c r="E122" s="2">
        <f t="shared" si="32"/>
        <v>58376.790818311994</v>
      </c>
      <c r="F122" s="2">
        <f t="shared" si="33"/>
        <v>9608.5544837807975</v>
      </c>
      <c r="G122" s="2">
        <f t="shared" si="34"/>
        <v>291.88395409155999</v>
      </c>
      <c r="H122" s="2">
        <f t="shared" si="35"/>
        <v>68277.22925618435</v>
      </c>
    </row>
    <row r="123" spans="4:10" x14ac:dyDescent="0.3">
      <c r="D123" s="2">
        <v>8</v>
      </c>
      <c r="E123" s="2">
        <f t="shared" si="32"/>
        <v>68277.22925618435</v>
      </c>
      <c r="F123" s="2">
        <f t="shared" si="33"/>
        <v>9608.5544837807975</v>
      </c>
      <c r="G123" s="2">
        <f t="shared" si="34"/>
        <v>341.38614628092176</v>
      </c>
      <c r="H123" s="2">
        <f t="shared" si="35"/>
        <v>78227.169886246062</v>
      </c>
    </row>
    <row r="124" spans="4:10" x14ac:dyDescent="0.3">
      <c r="D124" s="2">
        <v>9</v>
      </c>
      <c r="E124" s="2">
        <f t="shared" si="32"/>
        <v>78227.169886246062</v>
      </c>
      <c r="F124" s="2">
        <f t="shared" si="33"/>
        <v>9608.5544837807975</v>
      </c>
      <c r="G124" s="2">
        <f t="shared" si="34"/>
        <v>391.13584943123033</v>
      </c>
      <c r="H124" s="2">
        <f t="shared" si="35"/>
        <v>88226.860219458089</v>
      </c>
    </row>
    <row r="125" spans="4:10" x14ac:dyDescent="0.3">
      <c r="D125" s="2">
        <v>10</v>
      </c>
      <c r="E125" s="2">
        <f t="shared" si="32"/>
        <v>88226.860219458089</v>
      </c>
      <c r="F125" s="2">
        <f t="shared" si="33"/>
        <v>9608.5544837807975</v>
      </c>
      <c r="G125" s="2">
        <f t="shared" si="34"/>
        <v>441.13430109729046</v>
      </c>
      <c r="H125" s="2">
        <f t="shared" si="35"/>
        <v>98276.549004336179</v>
      </c>
    </row>
    <row r="126" spans="4:10" x14ac:dyDescent="0.3">
      <c r="D126" s="2">
        <v>11</v>
      </c>
      <c r="E126" s="2">
        <f t="shared" si="32"/>
        <v>98276.549004336179</v>
      </c>
      <c r="F126" s="2">
        <f t="shared" si="33"/>
        <v>9608.5544837807975</v>
      </c>
      <c r="G126" s="2">
        <f t="shared" si="34"/>
        <v>491.38274502168088</v>
      </c>
      <c r="H126" s="2">
        <f t="shared" si="35"/>
        <v>108376.48623313865</v>
      </c>
    </row>
    <row r="127" spans="4:10" x14ac:dyDescent="0.3">
      <c r="D127" s="2">
        <v>12</v>
      </c>
      <c r="E127" s="2">
        <f t="shared" si="32"/>
        <v>108376.48623313865</v>
      </c>
      <c r="F127" s="2">
        <f t="shared" si="33"/>
        <v>9608.5544837807975</v>
      </c>
      <c r="G127" s="2">
        <f t="shared" si="34"/>
        <v>541.88243116569333</v>
      </c>
      <c r="H127" s="2">
        <f t="shared" si="35"/>
        <v>118526.92314808514</v>
      </c>
    </row>
    <row r="128" spans="4:10" x14ac:dyDescent="0.3">
      <c r="D128" s="2">
        <v>13</v>
      </c>
      <c r="E128" s="2">
        <f t="shared" si="32"/>
        <v>118526.92314808514</v>
      </c>
      <c r="F128" s="2">
        <f t="shared" si="33"/>
        <v>9608.5544837807975</v>
      </c>
      <c r="G128" s="2">
        <f t="shared" si="34"/>
        <v>592.63461574042572</v>
      </c>
      <c r="H128" s="2">
        <f t="shared" si="35"/>
        <v>128728.11224760636</v>
      </c>
    </row>
    <row r="129" spans="4:8" x14ac:dyDescent="0.3">
      <c r="D129" s="2">
        <v>14</v>
      </c>
      <c r="E129" s="2">
        <f t="shared" si="32"/>
        <v>128728.11224760636</v>
      </c>
      <c r="F129" s="2">
        <f t="shared" si="33"/>
        <v>9608.5544837807975</v>
      </c>
      <c r="G129" s="2">
        <f t="shared" si="34"/>
        <v>643.64056123803186</v>
      </c>
      <c r="H129" s="2">
        <f t="shared" si="35"/>
        <v>138980.30729262516</v>
      </c>
    </row>
    <row r="130" spans="4:8" x14ac:dyDescent="0.3">
      <c r="D130" s="2">
        <v>15</v>
      </c>
      <c r="E130" s="2">
        <f t="shared" si="32"/>
        <v>138980.30729262516</v>
      </c>
      <c r="F130" s="2">
        <f t="shared" si="33"/>
        <v>9608.5544837807975</v>
      </c>
      <c r="G130" s="2">
        <f t="shared" si="34"/>
        <v>694.90153646312581</v>
      </c>
      <c r="H130" s="2">
        <f t="shared" si="35"/>
        <v>149283.76331286906</v>
      </c>
    </row>
    <row r="131" spans="4:8" x14ac:dyDescent="0.3">
      <c r="D131" s="2">
        <v>16</v>
      </c>
      <c r="E131" s="2">
        <f t="shared" si="32"/>
        <v>149283.76331286906</v>
      </c>
      <c r="F131" s="2">
        <f t="shared" si="33"/>
        <v>9608.5544837807975</v>
      </c>
      <c r="G131" s="2">
        <f t="shared" si="34"/>
        <v>746.41881656434532</v>
      </c>
      <c r="H131" s="2">
        <f t="shared" si="35"/>
        <v>159638.73661321422</v>
      </c>
    </row>
    <row r="132" spans="4:8" x14ac:dyDescent="0.3">
      <c r="D132" s="2">
        <v>17</v>
      </c>
      <c r="E132" s="2">
        <f t="shared" si="32"/>
        <v>159638.73661321422</v>
      </c>
      <c r="F132" s="2">
        <f t="shared" si="33"/>
        <v>9608.5544837807975</v>
      </c>
      <c r="G132" s="2">
        <f t="shared" si="34"/>
        <v>798.19368306607112</v>
      </c>
      <c r="H132" s="2">
        <f t="shared" si="35"/>
        <v>170045.48478006109</v>
      </c>
    </row>
    <row r="133" spans="4:8" x14ac:dyDescent="0.3">
      <c r="D133" s="2">
        <v>18</v>
      </c>
      <c r="E133" s="2">
        <f t="shared" si="32"/>
        <v>170045.48478006109</v>
      </c>
      <c r="F133" s="2">
        <f t="shared" si="33"/>
        <v>9608.5544837807975</v>
      </c>
      <c r="G133" s="2">
        <f t="shared" si="34"/>
        <v>850.22742390030544</v>
      </c>
      <c r="H133" s="2">
        <f t="shared" si="35"/>
        <v>180504.26668774217</v>
      </c>
    </row>
    <row r="134" spans="4:8" x14ac:dyDescent="0.3">
      <c r="D134" s="2">
        <v>19</v>
      </c>
      <c r="E134" s="2">
        <f t="shared" si="32"/>
        <v>180504.26668774217</v>
      </c>
      <c r="F134" s="2">
        <f t="shared" si="33"/>
        <v>9608.5544837807975</v>
      </c>
      <c r="G134" s="2">
        <f t="shared" si="34"/>
        <v>902.52133343871083</v>
      </c>
      <c r="H134" s="2">
        <f t="shared" si="35"/>
        <v>191015.34250496168</v>
      </c>
    </row>
    <row r="135" spans="4:8" x14ac:dyDescent="0.3">
      <c r="D135" s="2">
        <v>20</v>
      </c>
      <c r="E135" s="2">
        <f t="shared" si="32"/>
        <v>191015.34250496168</v>
      </c>
      <c r="F135" s="2">
        <f t="shared" si="33"/>
        <v>9608.5544837807975</v>
      </c>
      <c r="G135" s="2">
        <f t="shared" si="34"/>
        <v>955.07671252480839</v>
      </c>
      <c r="H135" s="2">
        <f t="shared" si="35"/>
        <v>201578.97370126727</v>
      </c>
    </row>
    <row r="136" spans="4:8" x14ac:dyDescent="0.3">
      <c r="D136" s="2">
        <v>21</v>
      </c>
      <c r="E136" s="2">
        <f t="shared" si="32"/>
        <v>201578.97370126727</v>
      </c>
      <c r="F136" s="2">
        <f t="shared" si="33"/>
        <v>9608.5544837807975</v>
      </c>
      <c r="G136" s="2">
        <f t="shared" si="34"/>
        <v>1007.8948685063364</v>
      </c>
      <c r="H136" s="2">
        <f t="shared" si="35"/>
        <v>212195.4230535544</v>
      </c>
    </row>
    <row r="137" spans="4:8" x14ac:dyDescent="0.3">
      <c r="D137" s="2">
        <v>22</v>
      </c>
      <c r="E137" s="2">
        <f t="shared" si="32"/>
        <v>212195.4230535544</v>
      </c>
      <c r="F137" s="2">
        <f t="shared" si="33"/>
        <v>9608.5544837807975</v>
      </c>
      <c r="G137" s="2">
        <f t="shared" si="34"/>
        <v>1060.977115267772</v>
      </c>
      <c r="H137" s="2">
        <f t="shared" si="35"/>
        <v>222864.95465260296</v>
      </c>
    </row>
    <row r="138" spans="4:8" x14ac:dyDescent="0.3">
      <c r="D138" s="2">
        <v>23</v>
      </c>
      <c r="E138" s="2">
        <f t="shared" si="32"/>
        <v>222864.95465260296</v>
      </c>
      <c r="F138" s="2">
        <f t="shared" si="33"/>
        <v>9608.5544837807975</v>
      </c>
      <c r="G138" s="2">
        <f t="shared" si="34"/>
        <v>1114.3247732630148</v>
      </c>
      <c r="H138" s="2">
        <f t="shared" si="35"/>
        <v>233587.83390964678</v>
      </c>
    </row>
    <row r="139" spans="4:8" x14ac:dyDescent="0.3">
      <c r="D139" s="2">
        <v>24</v>
      </c>
      <c r="E139" s="2">
        <f t="shared" si="32"/>
        <v>233587.83390964678</v>
      </c>
      <c r="F139" s="2">
        <f t="shared" si="33"/>
        <v>9608.5544837807975</v>
      </c>
      <c r="G139" s="2">
        <f t="shared" si="34"/>
        <v>1167.9391695482338</v>
      </c>
      <c r="H139" s="2">
        <f t="shared" si="35"/>
        <v>244364.32756297584</v>
      </c>
    </row>
    <row r="140" spans="4:8" x14ac:dyDescent="0.3">
      <c r="D140" s="2">
        <v>25</v>
      </c>
      <c r="E140" s="2">
        <f t="shared" si="32"/>
        <v>244364.32756297584</v>
      </c>
      <c r="F140" s="2">
        <f t="shared" si="33"/>
        <v>9608.5544837807975</v>
      </c>
      <c r="G140" s="2">
        <f t="shared" si="34"/>
        <v>1221.8216378148793</v>
      </c>
      <c r="H140" s="2">
        <f t="shared" si="35"/>
        <v>255194.70368457152</v>
      </c>
    </row>
    <row r="141" spans="4:8" x14ac:dyDescent="0.3">
      <c r="D141" s="2">
        <v>26</v>
      </c>
      <c r="E141" s="2">
        <f t="shared" si="32"/>
        <v>255194.70368457152</v>
      </c>
      <c r="F141" s="2">
        <f t="shared" si="33"/>
        <v>9608.5544837807975</v>
      </c>
      <c r="G141" s="2">
        <f t="shared" si="34"/>
        <v>1275.9735184228575</v>
      </c>
      <c r="H141" s="2">
        <f t="shared" si="35"/>
        <v>266079.23168677517</v>
      </c>
    </row>
    <row r="142" spans="4:8" x14ac:dyDescent="0.3">
      <c r="D142" s="2">
        <v>27</v>
      </c>
      <c r="E142" s="2">
        <f t="shared" si="32"/>
        <v>266079.23168677517</v>
      </c>
      <c r="F142" s="2">
        <f t="shared" si="33"/>
        <v>9608.5544837807975</v>
      </c>
      <c r="G142" s="2">
        <f t="shared" si="34"/>
        <v>1330.3961584338758</v>
      </c>
      <c r="H142" s="2">
        <f t="shared" si="35"/>
        <v>277018.18232898985</v>
      </c>
    </row>
    <row r="143" spans="4:8" x14ac:dyDescent="0.3">
      <c r="D143" s="2">
        <v>28</v>
      </c>
      <c r="E143" s="2">
        <f t="shared" si="32"/>
        <v>277018.18232898985</v>
      </c>
      <c r="F143" s="2">
        <f t="shared" si="33"/>
        <v>9608.5544837807975</v>
      </c>
      <c r="G143" s="2">
        <f t="shared" si="34"/>
        <v>1385.0909116449493</v>
      </c>
      <c r="H143" s="2">
        <f t="shared" si="35"/>
        <v>288011.82772441563</v>
      </c>
    </row>
    <row r="144" spans="4:8" x14ac:dyDescent="0.3">
      <c r="D144" s="2">
        <v>29</v>
      </c>
      <c r="E144" s="2">
        <f t="shared" si="32"/>
        <v>288011.82772441563</v>
      </c>
      <c r="F144" s="2">
        <f t="shared" si="33"/>
        <v>9608.5544837807975</v>
      </c>
      <c r="G144" s="2">
        <f t="shared" si="34"/>
        <v>1440.0591386220783</v>
      </c>
      <c r="H144" s="2">
        <f t="shared" si="35"/>
        <v>299060.44134681852</v>
      </c>
    </row>
    <row r="145" spans="4:8" x14ac:dyDescent="0.3">
      <c r="D145" s="2">
        <v>30</v>
      </c>
      <c r="E145" s="2">
        <f t="shared" si="32"/>
        <v>299060.44134681852</v>
      </c>
      <c r="F145" s="2">
        <f t="shared" si="33"/>
        <v>9608.5544837807975</v>
      </c>
      <c r="G145" s="2">
        <f t="shared" si="34"/>
        <v>1495.3022067340926</v>
      </c>
      <c r="H145" s="2">
        <f t="shared" si="35"/>
        <v>310164.29803733341</v>
      </c>
    </row>
    <row r="146" spans="4:8" x14ac:dyDescent="0.3">
      <c r="D146" s="2">
        <v>31</v>
      </c>
      <c r="E146" s="2">
        <f t="shared" si="32"/>
        <v>310164.29803733341</v>
      </c>
      <c r="F146" s="2">
        <f t="shared" si="33"/>
        <v>9608.5544837807975</v>
      </c>
      <c r="G146" s="2">
        <f t="shared" si="34"/>
        <v>1550.821490186667</v>
      </c>
      <c r="H146" s="2">
        <f t="shared" si="35"/>
        <v>321323.6740113009</v>
      </c>
    </row>
    <row r="147" spans="4:8" x14ac:dyDescent="0.3">
      <c r="D147" s="2">
        <v>32</v>
      </c>
      <c r="E147" s="2">
        <f t="shared" si="32"/>
        <v>321323.6740113009</v>
      </c>
      <c r="F147" s="2">
        <f t="shared" si="33"/>
        <v>9608.5544837807975</v>
      </c>
      <c r="G147" s="2">
        <f t="shared" si="34"/>
        <v>1606.6183700565045</v>
      </c>
      <c r="H147" s="2">
        <f t="shared" si="35"/>
        <v>332538.84686513821</v>
      </c>
    </row>
    <row r="148" spans="4:8" x14ac:dyDescent="0.3">
      <c r="D148" s="2">
        <v>33</v>
      </c>
      <c r="E148" s="2">
        <f t="shared" si="32"/>
        <v>332538.84686513821</v>
      </c>
      <c r="F148" s="2">
        <f t="shared" si="33"/>
        <v>9608.5544837807975</v>
      </c>
      <c r="G148" s="2">
        <f t="shared" si="34"/>
        <v>1662.694234325691</v>
      </c>
      <c r="H148" s="2">
        <f t="shared" si="35"/>
        <v>343810.09558324469</v>
      </c>
    </row>
    <row r="149" spans="4:8" x14ac:dyDescent="0.3">
      <c r="D149" s="2">
        <v>34</v>
      </c>
      <c r="E149" s="2">
        <f t="shared" si="32"/>
        <v>343810.09558324469</v>
      </c>
      <c r="F149" s="2">
        <f t="shared" si="33"/>
        <v>9608.5544837807975</v>
      </c>
      <c r="G149" s="2">
        <f t="shared" si="34"/>
        <v>1719.0504779162236</v>
      </c>
      <c r="H149" s="2">
        <f t="shared" si="35"/>
        <v>355137.7005449417</v>
      </c>
    </row>
    <row r="150" spans="4:8" x14ac:dyDescent="0.3">
      <c r="D150" s="2">
        <v>35</v>
      </c>
      <c r="E150" s="2">
        <f t="shared" si="32"/>
        <v>355137.7005449417</v>
      </c>
      <c r="F150" s="2">
        <f t="shared" si="33"/>
        <v>9608.5544837807975</v>
      </c>
      <c r="G150" s="2">
        <f t="shared" si="34"/>
        <v>1775.6885027247085</v>
      </c>
      <c r="H150" s="2">
        <f t="shared" si="35"/>
        <v>366521.94353144721</v>
      </c>
    </row>
    <row r="151" spans="4:8" x14ac:dyDescent="0.3">
      <c r="D151" s="2">
        <v>36</v>
      </c>
      <c r="E151" s="2">
        <f t="shared" si="32"/>
        <v>366521.94353144721</v>
      </c>
      <c r="F151" s="2">
        <f t="shared" si="33"/>
        <v>9608.5544837807975</v>
      </c>
      <c r="G151" s="2">
        <f t="shared" si="34"/>
        <v>1832.6097176572362</v>
      </c>
      <c r="H151" s="2">
        <f t="shared" si="35"/>
        <v>377963.10773288523</v>
      </c>
    </row>
    <row r="152" spans="4:8" x14ac:dyDescent="0.3">
      <c r="D152" s="2">
        <v>37</v>
      </c>
      <c r="E152" s="2">
        <f t="shared" si="32"/>
        <v>377963.10773288523</v>
      </c>
      <c r="F152" s="2">
        <f t="shared" si="33"/>
        <v>9608.5544837807975</v>
      </c>
      <c r="G152" s="2">
        <f t="shared" si="34"/>
        <v>1889.8155386644262</v>
      </c>
      <c r="H152" s="2">
        <f t="shared" si="35"/>
        <v>389461.47775533044</v>
      </c>
    </row>
    <row r="153" spans="4:8" x14ac:dyDescent="0.3">
      <c r="D153" s="2">
        <v>38</v>
      </c>
      <c r="E153" s="2">
        <f t="shared" si="32"/>
        <v>389461.47775533044</v>
      </c>
      <c r="F153" s="2">
        <f t="shared" si="33"/>
        <v>9608.5544837807975</v>
      </c>
      <c r="G153" s="2">
        <f t="shared" si="34"/>
        <v>1947.3073887766523</v>
      </c>
      <c r="H153" s="2">
        <f t="shared" si="35"/>
        <v>401017.33962788794</v>
      </c>
    </row>
    <row r="154" spans="4:8" x14ac:dyDescent="0.3">
      <c r="D154" s="2">
        <v>39</v>
      </c>
      <c r="E154" s="2">
        <f t="shared" si="32"/>
        <v>401017.33962788794</v>
      </c>
      <c r="F154" s="2">
        <f t="shared" si="33"/>
        <v>9608.5544837807975</v>
      </c>
      <c r="G154" s="2">
        <f t="shared" si="34"/>
        <v>2005.0866981394397</v>
      </c>
      <c r="H154" s="2">
        <f t="shared" si="35"/>
        <v>412630.98080980818</v>
      </c>
    </row>
    <row r="155" spans="4:8" x14ac:dyDescent="0.3">
      <c r="D155" s="2">
        <v>40</v>
      </c>
      <c r="E155" s="2">
        <f t="shared" si="32"/>
        <v>412630.98080980818</v>
      </c>
      <c r="F155" s="2">
        <f t="shared" si="33"/>
        <v>9608.5544837807975</v>
      </c>
      <c r="G155" s="2">
        <f t="shared" si="34"/>
        <v>2063.1549040490409</v>
      </c>
      <c r="H155" s="2">
        <f t="shared" si="35"/>
        <v>424302.69019763806</v>
      </c>
    </row>
    <row r="156" spans="4:8" x14ac:dyDescent="0.3">
      <c r="D156" s="2">
        <v>41</v>
      </c>
      <c r="E156" s="2">
        <f t="shared" si="32"/>
        <v>424302.69019763806</v>
      </c>
      <c r="F156" s="2">
        <f t="shared" si="33"/>
        <v>9608.5544837807975</v>
      </c>
      <c r="G156" s="2">
        <f t="shared" si="34"/>
        <v>2121.5134509881905</v>
      </c>
      <c r="H156" s="2">
        <f t="shared" si="35"/>
        <v>436032.75813240709</v>
      </c>
    </row>
    <row r="157" spans="4:8" x14ac:dyDescent="0.3">
      <c r="D157" s="2">
        <v>42</v>
      </c>
      <c r="E157" s="2">
        <f t="shared" si="32"/>
        <v>436032.75813240709</v>
      </c>
      <c r="F157" s="2">
        <f t="shared" si="33"/>
        <v>9608.5544837807975</v>
      </c>
      <c r="G157" s="2">
        <f t="shared" si="34"/>
        <v>2180.1637906620354</v>
      </c>
      <c r="H157" s="2">
        <f t="shared" si="35"/>
        <v>447821.47640684992</v>
      </c>
    </row>
    <row r="158" spans="4:8" x14ac:dyDescent="0.3">
      <c r="D158" s="2">
        <v>43</v>
      </c>
      <c r="E158" s="2">
        <f t="shared" si="32"/>
        <v>447821.47640684992</v>
      </c>
      <c r="F158" s="2">
        <f t="shared" si="33"/>
        <v>9608.5544837807975</v>
      </c>
      <c r="G158" s="2">
        <f t="shared" si="34"/>
        <v>2239.1073820342494</v>
      </c>
      <c r="H158" s="2">
        <f t="shared" si="35"/>
        <v>459669.13827266498</v>
      </c>
    </row>
    <row r="159" spans="4:8" x14ac:dyDescent="0.3">
      <c r="D159" s="2">
        <v>44</v>
      </c>
      <c r="E159" s="2">
        <f t="shared" si="32"/>
        <v>459669.13827266498</v>
      </c>
      <c r="F159" s="2">
        <f t="shared" si="33"/>
        <v>9608.5544837807975</v>
      </c>
      <c r="G159" s="2">
        <f t="shared" si="34"/>
        <v>2298.3456913633249</v>
      </c>
      <c r="H159" s="2">
        <f t="shared" si="35"/>
        <v>471576.03844780911</v>
      </c>
    </row>
    <row r="160" spans="4:8" x14ac:dyDescent="0.3">
      <c r="D160" s="2">
        <v>45</v>
      </c>
      <c r="E160" s="2">
        <f t="shared" si="32"/>
        <v>471576.03844780911</v>
      </c>
      <c r="F160" s="2">
        <f t="shared" si="33"/>
        <v>9608.5544837807975</v>
      </c>
      <c r="G160" s="2">
        <f t="shared" si="34"/>
        <v>2357.8801922390458</v>
      </c>
      <c r="H160" s="2">
        <f t="shared" si="35"/>
        <v>483542.473123829</v>
      </c>
    </row>
    <row r="161" spans="4:8" x14ac:dyDescent="0.3">
      <c r="D161" s="2">
        <v>46</v>
      </c>
      <c r="E161" s="2">
        <f t="shared" si="32"/>
        <v>483542.473123829</v>
      </c>
      <c r="F161" s="2">
        <f t="shared" si="33"/>
        <v>9608.5544837807975</v>
      </c>
      <c r="G161" s="2">
        <f t="shared" si="34"/>
        <v>2417.7123656191452</v>
      </c>
      <c r="H161" s="2">
        <f t="shared" si="35"/>
        <v>495568.73997322895</v>
      </c>
    </row>
    <row r="162" spans="4:8" x14ac:dyDescent="0.3">
      <c r="D162" s="2">
        <v>47</v>
      </c>
      <c r="E162" s="2">
        <f t="shared" si="32"/>
        <v>495568.73997322895</v>
      </c>
      <c r="F162" s="2">
        <f t="shared" si="33"/>
        <v>9608.5544837807975</v>
      </c>
      <c r="G162" s="2">
        <f t="shared" si="34"/>
        <v>2477.843699866145</v>
      </c>
      <c r="H162" s="2">
        <f t="shared" si="35"/>
        <v>507655.13815687591</v>
      </c>
    </row>
    <row r="163" spans="4:8" x14ac:dyDescent="0.3">
      <c r="D163" s="2">
        <v>48</v>
      </c>
      <c r="E163" s="2">
        <f t="shared" si="32"/>
        <v>507655.13815687591</v>
      </c>
      <c r="F163" s="2">
        <f t="shared" si="33"/>
        <v>9608.5544837807975</v>
      </c>
      <c r="G163" s="2">
        <f t="shared" si="34"/>
        <v>2538.2756907843795</v>
      </c>
      <c r="H163" s="2">
        <f t="shared" si="35"/>
        <v>519801.96833144111</v>
      </c>
    </row>
    <row r="164" spans="4:8" x14ac:dyDescent="0.3">
      <c r="D164" s="2">
        <v>49</v>
      </c>
      <c r="E164" s="2">
        <f t="shared" si="32"/>
        <v>519801.96833144111</v>
      </c>
      <c r="F164" s="2">
        <f t="shared" si="33"/>
        <v>9608.5544837807975</v>
      </c>
      <c r="G164" s="2">
        <f t="shared" si="34"/>
        <v>2599.0098416572055</v>
      </c>
      <c r="H164" s="2">
        <f t="shared" si="35"/>
        <v>532009.53265687916</v>
      </c>
    </row>
    <row r="165" spans="4:8" x14ac:dyDescent="0.3">
      <c r="D165" s="2">
        <v>50</v>
      </c>
      <c r="E165" s="2">
        <f t="shared" si="32"/>
        <v>532009.53265687916</v>
      </c>
      <c r="F165" s="2">
        <f t="shared" si="33"/>
        <v>9608.5544837807975</v>
      </c>
      <c r="G165" s="2">
        <f t="shared" si="34"/>
        <v>2660.0476632843961</v>
      </c>
      <c r="H165" s="2">
        <f t="shared" si="35"/>
        <v>544278.13480394427</v>
      </c>
    </row>
    <row r="166" spans="4:8" x14ac:dyDescent="0.3">
      <c r="D166" s="2">
        <v>51</v>
      </c>
      <c r="E166" s="2">
        <f t="shared" si="32"/>
        <v>544278.13480394427</v>
      </c>
      <c r="F166" s="2">
        <f t="shared" si="33"/>
        <v>9608.5544837807975</v>
      </c>
      <c r="G166" s="2">
        <f t="shared" si="34"/>
        <v>2721.3906740197212</v>
      </c>
      <c r="H166" s="2">
        <f t="shared" si="35"/>
        <v>556608.07996174472</v>
      </c>
    </row>
    <row r="167" spans="4:8" x14ac:dyDescent="0.3">
      <c r="D167" s="2">
        <v>52</v>
      </c>
      <c r="E167" s="2">
        <f t="shared" si="32"/>
        <v>556608.07996174472</v>
      </c>
      <c r="F167" s="2">
        <f t="shared" si="33"/>
        <v>9608.5544837807975</v>
      </c>
      <c r="G167" s="2">
        <f t="shared" si="34"/>
        <v>2783.0403998087236</v>
      </c>
      <c r="H167" s="2">
        <f t="shared" si="35"/>
        <v>568999.67484533414</v>
      </c>
    </row>
    <row r="168" spans="4:8" x14ac:dyDescent="0.3">
      <c r="D168" s="2">
        <v>53</v>
      </c>
      <c r="E168" s="2">
        <f t="shared" si="32"/>
        <v>568999.67484533414</v>
      </c>
      <c r="F168" s="2">
        <f t="shared" si="33"/>
        <v>9608.5544837807975</v>
      </c>
      <c r="G168" s="2">
        <f t="shared" si="34"/>
        <v>2844.9983742266709</v>
      </c>
      <c r="H168" s="2">
        <f t="shared" si="35"/>
        <v>581453.22770334152</v>
      </c>
    </row>
    <row r="169" spans="4:8" x14ac:dyDescent="0.3">
      <c r="D169" s="2">
        <v>54</v>
      </c>
      <c r="E169" s="2">
        <f t="shared" si="32"/>
        <v>581453.22770334152</v>
      </c>
      <c r="F169" s="2">
        <f t="shared" si="33"/>
        <v>9608.5544837807975</v>
      </c>
      <c r="G169" s="2">
        <f t="shared" si="34"/>
        <v>2907.2661385167075</v>
      </c>
      <c r="H169" s="2">
        <f t="shared" si="35"/>
        <v>593969.04832563899</v>
      </c>
    </row>
    <row r="170" spans="4:8" x14ac:dyDescent="0.3">
      <c r="D170" s="2">
        <v>55</v>
      </c>
      <c r="E170" s="2">
        <f t="shared" si="32"/>
        <v>593969.04832563899</v>
      </c>
      <c r="F170" s="2">
        <f t="shared" si="33"/>
        <v>9608.5544837807975</v>
      </c>
      <c r="G170" s="2">
        <f t="shared" si="34"/>
        <v>2969.8452416281948</v>
      </c>
      <c r="H170" s="2">
        <f t="shared" si="35"/>
        <v>606547.44805104798</v>
      </c>
    </row>
    <row r="171" spans="4:8" x14ac:dyDescent="0.3">
      <c r="D171" s="2">
        <v>56</v>
      </c>
      <c r="E171" s="2">
        <f t="shared" si="32"/>
        <v>606547.44805104798</v>
      </c>
      <c r="F171" s="2">
        <f t="shared" si="33"/>
        <v>9608.5544837807975</v>
      </c>
      <c r="G171" s="2">
        <f t="shared" si="34"/>
        <v>3032.7372402552401</v>
      </c>
      <c r="H171" s="2">
        <f t="shared" si="35"/>
        <v>619188.73977508396</v>
      </c>
    </row>
    <row r="172" spans="4:8" x14ac:dyDescent="0.3">
      <c r="D172" s="2">
        <v>57</v>
      </c>
      <c r="E172" s="2">
        <f t="shared" si="32"/>
        <v>619188.73977508396</v>
      </c>
      <c r="F172" s="2">
        <f t="shared" si="33"/>
        <v>9608.5544837807975</v>
      </c>
      <c r="G172" s="2">
        <f t="shared" si="34"/>
        <v>3095.9436988754201</v>
      </c>
      <c r="H172" s="2">
        <f t="shared" si="35"/>
        <v>631893.23795774009</v>
      </c>
    </row>
    <row r="173" spans="4:8" x14ac:dyDescent="0.3">
      <c r="D173" s="2">
        <v>58</v>
      </c>
      <c r="E173" s="2">
        <f t="shared" si="32"/>
        <v>631893.23795774009</v>
      </c>
      <c r="F173" s="2">
        <f t="shared" si="33"/>
        <v>9608.5544837807975</v>
      </c>
      <c r="G173" s="2">
        <f t="shared" si="34"/>
        <v>3159.4661897887004</v>
      </c>
      <c r="H173" s="2">
        <f t="shared" si="35"/>
        <v>644661.25863130949</v>
      </c>
    </row>
    <row r="174" spans="4:8" x14ac:dyDescent="0.3">
      <c r="D174" s="2">
        <v>59</v>
      </c>
      <c r="E174" s="2">
        <f t="shared" si="32"/>
        <v>644661.25863130949</v>
      </c>
      <c r="F174" s="2">
        <f t="shared" si="33"/>
        <v>9608.5544837807975</v>
      </c>
      <c r="G174" s="2">
        <f t="shared" si="34"/>
        <v>3223.3062931565473</v>
      </c>
      <c r="H174" s="2">
        <f t="shared" si="35"/>
        <v>657493.11940824683</v>
      </c>
    </row>
    <row r="175" spans="4:8" x14ac:dyDescent="0.3">
      <c r="D175" s="2">
        <v>60</v>
      </c>
      <c r="E175" s="2">
        <f t="shared" si="32"/>
        <v>657493.11940824683</v>
      </c>
      <c r="F175" s="2">
        <f t="shared" si="33"/>
        <v>9608.5544837807975</v>
      </c>
      <c r="G175" s="2">
        <f t="shared" si="34"/>
        <v>3287.4655970412341</v>
      </c>
      <c r="H175" s="2">
        <f t="shared" si="35"/>
        <v>670389.13948906877</v>
      </c>
    </row>
    <row r="176" spans="4:8" x14ac:dyDescent="0.3">
      <c r="D176" s="2">
        <v>61</v>
      </c>
      <c r="E176" s="2">
        <f t="shared" si="32"/>
        <v>670389.13948906877</v>
      </c>
      <c r="F176" s="2">
        <f t="shared" si="33"/>
        <v>9608.5544837807975</v>
      </c>
      <c r="G176" s="2">
        <f t="shared" si="34"/>
        <v>3351.9456974453437</v>
      </c>
      <c r="H176" s="2">
        <f t="shared" si="35"/>
        <v>683349.63967029483</v>
      </c>
    </row>
    <row r="177" spans="4:8" x14ac:dyDescent="0.3">
      <c r="D177" s="2">
        <v>62</v>
      </c>
      <c r="E177" s="2">
        <f t="shared" si="32"/>
        <v>683349.63967029483</v>
      </c>
      <c r="F177" s="2">
        <f t="shared" si="33"/>
        <v>9608.5544837807975</v>
      </c>
      <c r="G177" s="2">
        <f t="shared" si="34"/>
        <v>3416.748198351474</v>
      </c>
      <c r="H177" s="2">
        <f t="shared" si="35"/>
        <v>696374.94235242705</v>
      </c>
    </row>
    <row r="178" spans="4:8" x14ac:dyDescent="0.3">
      <c r="D178" s="2">
        <v>63</v>
      </c>
      <c r="E178" s="2">
        <f t="shared" si="32"/>
        <v>696374.94235242705</v>
      </c>
      <c r="F178" s="2">
        <f t="shared" si="33"/>
        <v>9608.5544837807975</v>
      </c>
      <c r="G178" s="2">
        <f t="shared" si="34"/>
        <v>3481.8747117621351</v>
      </c>
      <c r="H178" s="2">
        <f t="shared" si="35"/>
        <v>709465.37154796999</v>
      </c>
    </row>
    <row r="179" spans="4:8" x14ac:dyDescent="0.3">
      <c r="D179" s="2">
        <v>64</v>
      </c>
      <c r="E179" s="2">
        <f t="shared" si="32"/>
        <v>709465.37154796999</v>
      </c>
      <c r="F179" s="2">
        <f t="shared" si="33"/>
        <v>9608.5544837807975</v>
      </c>
      <c r="G179" s="2">
        <f t="shared" si="34"/>
        <v>3547.3268577398499</v>
      </c>
      <c r="H179" s="2">
        <f t="shared" si="35"/>
        <v>722621.25288949057</v>
      </c>
    </row>
    <row r="180" spans="4:8" x14ac:dyDescent="0.3">
      <c r="D180" s="2">
        <v>65</v>
      </c>
      <c r="E180" s="2">
        <f t="shared" si="32"/>
        <v>722621.25288949057</v>
      </c>
      <c r="F180" s="2">
        <f t="shared" si="33"/>
        <v>9608.5544837807975</v>
      </c>
      <c r="G180" s="2">
        <f t="shared" si="34"/>
        <v>3613.1062644474528</v>
      </c>
      <c r="H180" s="2">
        <f t="shared" si="35"/>
        <v>735842.91363771877</v>
      </c>
    </row>
    <row r="181" spans="4:8" x14ac:dyDescent="0.3">
      <c r="D181" s="2">
        <v>66</v>
      </c>
      <c r="E181" s="2">
        <f t="shared" si="32"/>
        <v>735842.91363771877</v>
      </c>
      <c r="F181" s="2">
        <f t="shared" si="33"/>
        <v>9608.5544837807975</v>
      </c>
      <c r="G181" s="2">
        <f t="shared" si="34"/>
        <v>3679.2145681885941</v>
      </c>
      <c r="H181" s="2">
        <f t="shared" si="35"/>
        <v>749130.68268968817</v>
      </c>
    </row>
    <row r="182" spans="4:8" x14ac:dyDescent="0.3">
      <c r="D182" s="2">
        <v>67</v>
      </c>
      <c r="E182" s="2">
        <f t="shared" ref="E182:E199" si="36">H181</f>
        <v>749130.68268968817</v>
      </c>
      <c r="F182" s="2">
        <f t="shared" ref="F182:F199" si="37">$J$113</f>
        <v>9608.5544837807975</v>
      </c>
      <c r="G182" s="2">
        <f t="shared" ref="G182:G199" si="38">(E182)*$G$113</f>
        <v>3745.6534134484409</v>
      </c>
      <c r="H182" s="2">
        <f t="shared" ref="H182:H199" si="39">SUM(E182:G182)</f>
        <v>762484.89058691741</v>
      </c>
    </row>
    <row r="183" spans="4:8" x14ac:dyDescent="0.3">
      <c r="D183" s="2">
        <v>68</v>
      </c>
      <c r="E183" s="2">
        <f t="shared" si="36"/>
        <v>762484.89058691741</v>
      </c>
      <c r="F183" s="2">
        <f t="shared" si="37"/>
        <v>9608.5544837807975</v>
      </c>
      <c r="G183" s="2">
        <f t="shared" si="38"/>
        <v>3812.424452934587</v>
      </c>
      <c r="H183" s="2">
        <f t="shared" si="39"/>
        <v>775905.86952363269</v>
      </c>
    </row>
    <row r="184" spans="4:8" x14ac:dyDescent="0.3">
      <c r="D184" s="2">
        <v>69</v>
      </c>
      <c r="E184" s="2">
        <f t="shared" si="36"/>
        <v>775905.86952363269</v>
      </c>
      <c r="F184" s="2">
        <f t="shared" si="37"/>
        <v>9608.5544837807975</v>
      </c>
      <c r="G184" s="2">
        <f t="shared" si="38"/>
        <v>3879.5293476181637</v>
      </c>
      <c r="H184" s="2">
        <f t="shared" si="39"/>
        <v>789393.95335503155</v>
      </c>
    </row>
    <row r="185" spans="4:8" x14ac:dyDescent="0.3">
      <c r="D185" s="2">
        <v>70</v>
      </c>
      <c r="E185" s="2">
        <f t="shared" si="36"/>
        <v>789393.95335503155</v>
      </c>
      <c r="F185" s="2">
        <f t="shared" si="37"/>
        <v>9608.5544837807975</v>
      </c>
      <c r="G185" s="2">
        <f t="shared" si="38"/>
        <v>3946.969766775158</v>
      </c>
      <c r="H185" s="2">
        <f t="shared" si="39"/>
        <v>802949.47760558745</v>
      </c>
    </row>
    <row r="186" spans="4:8" x14ac:dyDescent="0.3">
      <c r="D186" s="2">
        <v>71</v>
      </c>
      <c r="E186" s="2">
        <f t="shared" si="36"/>
        <v>802949.47760558745</v>
      </c>
      <c r="F186" s="2">
        <f t="shared" si="37"/>
        <v>9608.5544837807975</v>
      </c>
      <c r="G186" s="2">
        <f t="shared" si="38"/>
        <v>4014.7473880279372</v>
      </c>
      <c r="H186" s="2">
        <f t="shared" si="39"/>
        <v>816572.77947739617</v>
      </c>
    </row>
    <row r="187" spans="4:8" x14ac:dyDescent="0.3">
      <c r="D187" s="2">
        <v>72</v>
      </c>
      <c r="E187" s="2">
        <f t="shared" si="36"/>
        <v>816572.77947739617</v>
      </c>
      <c r="F187" s="2">
        <f t="shared" si="37"/>
        <v>9608.5544837807975</v>
      </c>
      <c r="G187" s="2">
        <f t="shared" si="38"/>
        <v>4082.8638973869811</v>
      </c>
      <c r="H187" s="2">
        <f t="shared" si="39"/>
        <v>830264.19785856386</v>
      </c>
    </row>
    <row r="188" spans="4:8" x14ac:dyDescent="0.3">
      <c r="D188" s="2">
        <v>73</v>
      </c>
      <c r="E188" s="2">
        <f t="shared" si="36"/>
        <v>830264.19785856386</v>
      </c>
      <c r="F188" s="2">
        <f t="shared" si="37"/>
        <v>9608.5544837807975</v>
      </c>
      <c r="G188" s="2">
        <f t="shared" si="38"/>
        <v>4151.3209892928189</v>
      </c>
      <c r="H188" s="2">
        <f t="shared" si="39"/>
        <v>844024.07333163742</v>
      </c>
    </row>
    <row r="189" spans="4:8" x14ac:dyDescent="0.3">
      <c r="D189" s="2">
        <v>74</v>
      </c>
      <c r="E189" s="2">
        <f t="shared" si="36"/>
        <v>844024.07333163742</v>
      </c>
      <c r="F189" s="2">
        <f t="shared" si="37"/>
        <v>9608.5544837807975</v>
      </c>
      <c r="G189" s="2">
        <f t="shared" si="38"/>
        <v>4220.1203666581869</v>
      </c>
      <c r="H189" s="2">
        <f t="shared" si="39"/>
        <v>857852.74818207638</v>
      </c>
    </row>
    <row r="190" spans="4:8" x14ac:dyDescent="0.3">
      <c r="D190" s="2">
        <v>75</v>
      </c>
      <c r="E190" s="2">
        <f t="shared" si="36"/>
        <v>857852.74818207638</v>
      </c>
      <c r="F190" s="2">
        <f t="shared" si="37"/>
        <v>9608.5544837807975</v>
      </c>
      <c r="G190" s="2">
        <f t="shared" si="38"/>
        <v>4289.2637409103818</v>
      </c>
      <c r="H190" s="2">
        <f t="shared" si="39"/>
        <v>871750.56640676747</v>
      </c>
    </row>
    <row r="191" spans="4:8" x14ac:dyDescent="0.3">
      <c r="D191" s="2">
        <v>76</v>
      </c>
      <c r="E191" s="2">
        <f t="shared" si="36"/>
        <v>871750.56640676747</v>
      </c>
      <c r="F191" s="2">
        <f t="shared" si="37"/>
        <v>9608.5544837807975</v>
      </c>
      <c r="G191" s="2">
        <f t="shared" si="38"/>
        <v>4358.752832033837</v>
      </c>
      <c r="H191" s="2">
        <f t="shared" si="39"/>
        <v>885717.87372258201</v>
      </c>
    </row>
    <row r="192" spans="4:8" x14ac:dyDescent="0.3">
      <c r="D192" s="2">
        <v>77</v>
      </c>
      <c r="E192" s="2">
        <f t="shared" si="36"/>
        <v>885717.87372258201</v>
      </c>
      <c r="F192" s="2">
        <f t="shared" si="37"/>
        <v>9608.5544837807975</v>
      </c>
      <c r="G192" s="2">
        <f t="shared" si="38"/>
        <v>4428.5893686129102</v>
      </c>
      <c r="H192" s="2">
        <f t="shared" si="39"/>
        <v>899755.01757497562</v>
      </c>
    </row>
    <row r="193" spans="4:8" x14ac:dyDescent="0.3">
      <c r="D193" s="2">
        <v>78</v>
      </c>
      <c r="E193" s="2">
        <f t="shared" si="36"/>
        <v>899755.01757497562</v>
      </c>
      <c r="F193" s="2">
        <f t="shared" si="37"/>
        <v>9608.5544837807975</v>
      </c>
      <c r="G193" s="2">
        <f t="shared" si="38"/>
        <v>4498.7750878748784</v>
      </c>
      <c r="H193" s="2">
        <f t="shared" si="39"/>
        <v>913862.34714663122</v>
      </c>
    </row>
    <row r="194" spans="4:8" x14ac:dyDescent="0.3">
      <c r="D194" s="2">
        <v>79</v>
      </c>
      <c r="E194" s="2">
        <f t="shared" si="36"/>
        <v>913862.34714663122</v>
      </c>
      <c r="F194" s="2">
        <f t="shared" si="37"/>
        <v>9608.5544837807975</v>
      </c>
      <c r="G194" s="2">
        <f t="shared" si="38"/>
        <v>4569.3117357331566</v>
      </c>
      <c r="H194" s="2">
        <f t="shared" si="39"/>
        <v>928040.21336614515</v>
      </c>
    </row>
    <row r="195" spans="4:8" x14ac:dyDescent="0.3">
      <c r="D195" s="2">
        <v>80</v>
      </c>
      <c r="E195" s="2">
        <f t="shared" si="36"/>
        <v>928040.21336614515</v>
      </c>
      <c r="F195" s="2">
        <f t="shared" si="37"/>
        <v>9608.5544837807975</v>
      </c>
      <c r="G195" s="2">
        <f t="shared" si="38"/>
        <v>4640.2010668307257</v>
      </c>
      <c r="H195" s="2">
        <f t="shared" si="39"/>
        <v>942288.96891675668</v>
      </c>
    </row>
    <row r="196" spans="4:8" x14ac:dyDescent="0.3">
      <c r="D196" s="2">
        <v>81</v>
      </c>
      <c r="E196" s="2">
        <f t="shared" si="36"/>
        <v>942288.96891675668</v>
      </c>
      <c r="F196" s="2">
        <f t="shared" si="37"/>
        <v>9608.5544837807975</v>
      </c>
      <c r="G196" s="2">
        <f t="shared" si="38"/>
        <v>4711.4448445837834</v>
      </c>
      <c r="H196" s="2">
        <f t="shared" si="39"/>
        <v>956608.96824512118</v>
      </c>
    </row>
    <row r="197" spans="4:8" x14ac:dyDescent="0.3">
      <c r="D197" s="2">
        <v>82</v>
      </c>
      <c r="E197" s="2">
        <f t="shared" si="36"/>
        <v>956608.96824512118</v>
      </c>
      <c r="F197" s="2">
        <f t="shared" si="37"/>
        <v>9608.5544837807975</v>
      </c>
      <c r="G197" s="2">
        <f t="shared" si="38"/>
        <v>4783.0448412256064</v>
      </c>
      <c r="H197" s="2">
        <f t="shared" si="39"/>
        <v>971000.56757012755</v>
      </c>
    </row>
    <row r="198" spans="4:8" x14ac:dyDescent="0.3">
      <c r="D198" s="2">
        <v>83</v>
      </c>
      <c r="E198" s="2">
        <f t="shared" si="36"/>
        <v>971000.56757012755</v>
      </c>
      <c r="F198" s="2">
        <f t="shared" si="37"/>
        <v>9608.5544837807975</v>
      </c>
      <c r="G198" s="2">
        <f t="shared" si="38"/>
        <v>4855.0028378506377</v>
      </c>
      <c r="H198" s="2">
        <f t="shared" si="39"/>
        <v>985464.1248917589</v>
      </c>
    </row>
    <row r="199" spans="4:8" x14ac:dyDescent="0.3">
      <c r="D199" s="2">
        <v>84</v>
      </c>
      <c r="E199" s="2">
        <f t="shared" si="36"/>
        <v>985464.1248917589</v>
      </c>
      <c r="F199" s="2">
        <f t="shared" si="37"/>
        <v>9608.5544837807975</v>
      </c>
      <c r="G199" s="2">
        <f t="shared" si="38"/>
        <v>4927.3206244587946</v>
      </c>
      <c r="H199" s="2">
        <f t="shared" si="39"/>
        <v>999999.99999999849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991B-6CEB-46DA-BD4A-6EA434166358}">
  <dimension ref="D4:M118"/>
  <sheetViews>
    <sheetView topLeftCell="A56" workbookViewId="0">
      <selection activeCell="H73" sqref="H73"/>
    </sheetView>
  </sheetViews>
  <sheetFormatPr defaultRowHeight="14.4" x14ac:dyDescent="0.3"/>
  <cols>
    <col min="9" max="9" width="10.21875" customWidth="1"/>
    <col min="12" max="12" width="15.33203125" customWidth="1"/>
  </cols>
  <sheetData>
    <row r="4" spans="4:12" x14ac:dyDescent="0.3">
      <c r="D4" t="s">
        <v>38</v>
      </c>
    </row>
    <row r="5" spans="4:12" x14ac:dyDescent="0.3">
      <c r="D5" t="s">
        <v>39</v>
      </c>
    </row>
    <row r="6" spans="4:12" x14ac:dyDescent="0.3">
      <c r="D6" t="s">
        <v>40</v>
      </c>
    </row>
    <row r="7" spans="4:12" x14ac:dyDescent="0.3">
      <c r="G7" t="s">
        <v>42</v>
      </c>
    </row>
    <row r="8" spans="4:12" x14ac:dyDescent="0.3">
      <c r="D8" t="s">
        <v>43</v>
      </c>
    </row>
    <row r="11" spans="4:12" x14ac:dyDescent="0.3">
      <c r="H11" t="s">
        <v>8</v>
      </c>
      <c r="I11">
        <f>2.25%/12</f>
        <v>1.8749999999999999E-3</v>
      </c>
      <c r="K11" t="s">
        <v>4</v>
      </c>
      <c r="L11">
        <v>25</v>
      </c>
    </row>
    <row r="14" spans="4:12" x14ac:dyDescent="0.3">
      <c r="F14" s="2" t="s">
        <v>41</v>
      </c>
      <c r="G14" s="2" t="s">
        <v>14</v>
      </c>
      <c r="H14" s="2" t="s">
        <v>17</v>
      </c>
      <c r="I14" s="2" t="s">
        <v>16</v>
      </c>
      <c r="J14" s="2" t="s">
        <v>15</v>
      </c>
    </row>
    <row r="15" spans="4:12" x14ac:dyDescent="0.3">
      <c r="F15" s="2">
        <v>1</v>
      </c>
      <c r="G15" s="2">
        <v>0</v>
      </c>
      <c r="H15" s="2">
        <f>$L$11</f>
        <v>25</v>
      </c>
      <c r="I15" s="2">
        <v>0</v>
      </c>
      <c r="J15" s="2">
        <f>SUM(G15:I15)</f>
        <v>25</v>
      </c>
    </row>
    <row r="16" spans="4:12" x14ac:dyDescent="0.3">
      <c r="F16" s="2">
        <v>2</v>
      </c>
      <c r="G16" s="2">
        <f>J15</f>
        <v>25</v>
      </c>
      <c r="H16" s="2">
        <f t="shared" ref="H16:H62" si="0">$L$11</f>
        <v>25</v>
      </c>
      <c r="I16" s="2">
        <f>$I$11*G16</f>
        <v>4.6875E-2</v>
      </c>
      <c r="J16" s="2">
        <f>SUM(G16:I16)</f>
        <v>50.046875</v>
      </c>
    </row>
    <row r="17" spans="6:10" x14ac:dyDescent="0.3">
      <c r="F17" s="2">
        <v>3</v>
      </c>
      <c r="G17" s="2">
        <f t="shared" ref="G17:G62" si="1">J16</f>
        <v>50.046875</v>
      </c>
      <c r="H17" s="2">
        <f t="shared" si="0"/>
        <v>25</v>
      </c>
      <c r="I17" s="2">
        <f t="shared" ref="I17:I62" si="2">$I$11*G17</f>
        <v>9.3837890625000003E-2</v>
      </c>
      <c r="J17" s="2">
        <f t="shared" ref="J17:J62" si="3">SUM(G17:I17)</f>
        <v>75.140712890624997</v>
      </c>
    </row>
    <row r="18" spans="6:10" x14ac:dyDescent="0.3">
      <c r="F18" s="2">
        <v>4</v>
      </c>
      <c r="G18" s="2">
        <f t="shared" si="1"/>
        <v>75.140712890624997</v>
      </c>
      <c r="H18" s="2">
        <f t="shared" si="0"/>
        <v>25</v>
      </c>
      <c r="I18" s="2">
        <f t="shared" si="2"/>
        <v>0.14088883666992186</v>
      </c>
      <c r="J18" s="2">
        <f t="shared" si="3"/>
        <v>100.28160172729491</v>
      </c>
    </row>
    <row r="19" spans="6:10" x14ac:dyDescent="0.3">
      <c r="F19" s="2">
        <v>5</v>
      </c>
      <c r="G19" s="2">
        <f t="shared" si="1"/>
        <v>100.28160172729491</v>
      </c>
      <c r="H19" s="2">
        <f t="shared" si="0"/>
        <v>25</v>
      </c>
      <c r="I19" s="2">
        <f t="shared" si="2"/>
        <v>0.18802800323867797</v>
      </c>
      <c r="J19" s="2">
        <f t="shared" si="3"/>
        <v>125.4696297305336</v>
      </c>
    </row>
    <row r="20" spans="6:10" x14ac:dyDescent="0.3">
      <c r="F20" s="2">
        <v>6</v>
      </c>
      <c r="G20" s="2">
        <f t="shared" si="1"/>
        <v>125.4696297305336</v>
      </c>
      <c r="H20" s="2">
        <f t="shared" si="0"/>
        <v>25</v>
      </c>
      <c r="I20" s="2">
        <f t="shared" si="2"/>
        <v>0.23525555574475049</v>
      </c>
      <c r="J20" s="2">
        <f t="shared" si="3"/>
        <v>150.70488528627834</v>
      </c>
    </row>
    <row r="21" spans="6:10" x14ac:dyDescent="0.3">
      <c r="F21" s="2">
        <v>7</v>
      </c>
      <c r="G21" s="2">
        <f t="shared" si="1"/>
        <v>150.70488528627834</v>
      </c>
      <c r="H21" s="2">
        <f t="shared" si="0"/>
        <v>25</v>
      </c>
      <c r="I21" s="2">
        <f t="shared" si="2"/>
        <v>0.28257165991177186</v>
      </c>
      <c r="J21" s="2">
        <f t="shared" si="3"/>
        <v>175.98745694619012</v>
      </c>
    </row>
    <row r="22" spans="6:10" x14ac:dyDescent="0.3">
      <c r="F22" s="2">
        <v>8</v>
      </c>
      <c r="G22" s="2">
        <f t="shared" si="1"/>
        <v>175.98745694619012</v>
      </c>
      <c r="H22" s="2">
        <f t="shared" si="0"/>
        <v>25</v>
      </c>
      <c r="I22" s="2">
        <f t="shared" si="2"/>
        <v>0.32997648177410649</v>
      </c>
      <c r="J22" s="2">
        <f t="shared" si="3"/>
        <v>201.31743342796423</v>
      </c>
    </row>
    <row r="23" spans="6:10" x14ac:dyDescent="0.3">
      <c r="F23" s="2">
        <v>9</v>
      </c>
      <c r="G23" s="2">
        <f t="shared" si="1"/>
        <v>201.31743342796423</v>
      </c>
      <c r="H23" s="2">
        <f t="shared" si="0"/>
        <v>25</v>
      </c>
      <c r="I23" s="2">
        <f t="shared" si="2"/>
        <v>0.3774701876774329</v>
      </c>
      <c r="J23" s="2">
        <f t="shared" si="3"/>
        <v>226.69490361564166</v>
      </c>
    </row>
    <row r="24" spans="6:10" x14ac:dyDescent="0.3">
      <c r="F24" s="2">
        <v>10</v>
      </c>
      <c r="G24" s="2">
        <f t="shared" si="1"/>
        <v>226.69490361564166</v>
      </c>
      <c r="H24" s="2">
        <f t="shared" si="0"/>
        <v>25</v>
      </c>
      <c r="I24" s="2">
        <f t="shared" si="2"/>
        <v>0.4250529442793281</v>
      </c>
      <c r="J24" s="2">
        <f t="shared" si="3"/>
        <v>252.11995655992098</v>
      </c>
    </row>
    <row r="25" spans="6:10" x14ac:dyDescent="0.3">
      <c r="F25" s="2">
        <v>11</v>
      </c>
      <c r="G25" s="2">
        <f t="shared" si="1"/>
        <v>252.11995655992098</v>
      </c>
      <c r="H25" s="2">
        <f t="shared" si="0"/>
        <v>25</v>
      </c>
      <c r="I25" s="2">
        <f t="shared" si="2"/>
        <v>0.47272491854985182</v>
      </c>
      <c r="J25" s="2">
        <f t="shared" si="3"/>
        <v>277.59268147847081</v>
      </c>
    </row>
    <row r="26" spans="6:10" x14ac:dyDescent="0.3">
      <c r="F26" s="2">
        <v>12</v>
      </c>
      <c r="G26" s="2">
        <f t="shared" si="1"/>
        <v>277.59268147847081</v>
      </c>
      <c r="H26" s="2">
        <f t="shared" si="0"/>
        <v>25</v>
      </c>
      <c r="I26" s="2">
        <f t="shared" si="2"/>
        <v>0.52048627777213274</v>
      </c>
      <c r="J26" s="2">
        <f t="shared" si="3"/>
        <v>303.11316775624294</v>
      </c>
    </row>
    <row r="27" spans="6:10" x14ac:dyDescent="0.3">
      <c r="F27" s="2">
        <v>13</v>
      </c>
      <c r="G27" s="2">
        <f t="shared" si="1"/>
        <v>303.11316775624294</v>
      </c>
      <c r="H27" s="2">
        <f t="shared" si="0"/>
        <v>25</v>
      </c>
      <c r="I27" s="2">
        <f t="shared" si="2"/>
        <v>0.56833718954295553</v>
      </c>
      <c r="J27" s="2">
        <f t="shared" si="3"/>
        <v>328.68150494578589</v>
      </c>
    </row>
    <row r="28" spans="6:10" x14ac:dyDescent="0.3">
      <c r="F28" s="2">
        <v>14</v>
      </c>
      <c r="G28" s="2">
        <f t="shared" si="1"/>
        <v>328.68150494578589</v>
      </c>
      <c r="H28" s="2">
        <f t="shared" si="0"/>
        <v>25</v>
      </c>
      <c r="I28" s="2">
        <f t="shared" si="2"/>
        <v>0.61627782177334856</v>
      </c>
      <c r="J28" s="2">
        <f t="shared" si="3"/>
        <v>354.29778276755923</v>
      </c>
    </row>
    <row r="29" spans="6:10" x14ac:dyDescent="0.3">
      <c r="F29" s="2">
        <v>15</v>
      </c>
      <c r="G29" s="2">
        <f t="shared" si="1"/>
        <v>354.29778276755923</v>
      </c>
      <c r="H29" s="2">
        <f t="shared" si="0"/>
        <v>25</v>
      </c>
      <c r="I29" s="2">
        <f t="shared" si="2"/>
        <v>0.66430834268917349</v>
      </c>
      <c r="J29" s="2">
        <f t="shared" si="3"/>
        <v>379.96209111024842</v>
      </c>
    </row>
    <row r="30" spans="6:10" x14ac:dyDescent="0.3">
      <c r="F30" s="2">
        <v>16</v>
      </c>
      <c r="G30" s="2">
        <f t="shared" si="1"/>
        <v>379.96209111024842</v>
      </c>
      <c r="H30" s="2">
        <f t="shared" si="0"/>
        <v>25</v>
      </c>
      <c r="I30" s="2">
        <f t="shared" si="2"/>
        <v>0.71242892083171572</v>
      </c>
      <c r="J30" s="2">
        <f t="shared" si="3"/>
        <v>405.67452003108014</v>
      </c>
    </row>
    <row r="31" spans="6:10" x14ac:dyDescent="0.3">
      <c r="F31" s="2">
        <v>17</v>
      </c>
      <c r="G31" s="2">
        <f t="shared" si="1"/>
        <v>405.67452003108014</v>
      </c>
      <c r="H31" s="2">
        <f t="shared" si="0"/>
        <v>25</v>
      </c>
      <c r="I31" s="2">
        <f t="shared" si="2"/>
        <v>0.76063972505827526</v>
      </c>
      <c r="J31" s="2">
        <f t="shared" si="3"/>
        <v>431.43515975613843</v>
      </c>
    </row>
    <row r="32" spans="6:10" x14ac:dyDescent="0.3">
      <c r="F32" s="2">
        <v>18</v>
      </c>
      <c r="G32" s="2">
        <f t="shared" si="1"/>
        <v>431.43515975613843</v>
      </c>
      <c r="H32" s="2">
        <f t="shared" si="0"/>
        <v>25</v>
      </c>
      <c r="I32" s="2">
        <f t="shared" si="2"/>
        <v>0.80894092454275957</v>
      </c>
      <c r="J32" s="2">
        <f t="shared" si="3"/>
        <v>457.24410068068119</v>
      </c>
    </row>
    <row r="33" spans="6:10" x14ac:dyDescent="0.3">
      <c r="F33" s="2">
        <v>19</v>
      </c>
      <c r="G33" s="2">
        <f t="shared" si="1"/>
        <v>457.24410068068119</v>
      </c>
      <c r="H33" s="2">
        <f t="shared" si="0"/>
        <v>25</v>
      </c>
      <c r="I33" s="2">
        <f t="shared" si="2"/>
        <v>0.85733268877627722</v>
      </c>
      <c r="J33" s="2">
        <f t="shared" si="3"/>
        <v>483.10143336945748</v>
      </c>
    </row>
    <row r="34" spans="6:10" x14ac:dyDescent="0.3">
      <c r="F34" s="2">
        <v>20</v>
      </c>
      <c r="G34" s="2">
        <f t="shared" si="1"/>
        <v>483.10143336945748</v>
      </c>
      <c r="H34" s="2">
        <f t="shared" si="0"/>
        <v>25</v>
      </c>
      <c r="I34" s="2">
        <f t="shared" si="2"/>
        <v>0.90581518756773272</v>
      </c>
      <c r="J34" s="2">
        <f t="shared" si="3"/>
        <v>509.00724855702521</v>
      </c>
    </row>
    <row r="35" spans="6:10" x14ac:dyDescent="0.3">
      <c r="F35" s="2">
        <v>21</v>
      </c>
      <c r="G35" s="2">
        <f t="shared" si="1"/>
        <v>509.00724855702521</v>
      </c>
      <c r="H35" s="2">
        <f t="shared" si="0"/>
        <v>25</v>
      </c>
      <c r="I35" s="2">
        <f t="shared" si="2"/>
        <v>0.9543885910444222</v>
      </c>
      <c r="J35" s="2">
        <f t="shared" si="3"/>
        <v>534.9616371480696</v>
      </c>
    </row>
    <row r="36" spans="6:10" x14ac:dyDescent="0.3">
      <c r="F36" s="2">
        <v>22</v>
      </c>
      <c r="G36" s="2">
        <f t="shared" si="1"/>
        <v>534.9616371480696</v>
      </c>
      <c r="H36" s="2">
        <f t="shared" si="0"/>
        <v>25</v>
      </c>
      <c r="I36" s="2">
        <f t="shared" si="2"/>
        <v>1.0030530696526305</v>
      </c>
      <c r="J36" s="2">
        <f t="shared" si="3"/>
        <v>560.96469021772225</v>
      </c>
    </row>
    <row r="37" spans="6:10" x14ac:dyDescent="0.3">
      <c r="F37" s="2">
        <v>23</v>
      </c>
      <c r="G37" s="2">
        <f t="shared" si="1"/>
        <v>560.96469021772225</v>
      </c>
      <c r="H37" s="2">
        <f t="shared" si="0"/>
        <v>25</v>
      </c>
      <c r="I37" s="2">
        <f t="shared" si="2"/>
        <v>1.0518087941582293</v>
      </c>
      <c r="J37" s="2">
        <f t="shared" si="3"/>
        <v>587.01649901188046</v>
      </c>
    </row>
    <row r="38" spans="6:10" x14ac:dyDescent="0.3">
      <c r="F38" s="2">
        <v>24</v>
      </c>
      <c r="G38" s="2">
        <f t="shared" si="1"/>
        <v>587.01649901188046</v>
      </c>
      <c r="H38" s="2">
        <f t="shared" si="0"/>
        <v>25</v>
      </c>
      <c r="I38" s="2">
        <f t="shared" si="2"/>
        <v>1.1006559356472758</v>
      </c>
      <c r="J38" s="2">
        <f t="shared" si="3"/>
        <v>613.11715494752775</v>
      </c>
    </row>
    <row r="39" spans="6:10" x14ac:dyDescent="0.3">
      <c r="F39" s="2">
        <v>25</v>
      </c>
      <c r="G39" s="2">
        <f t="shared" si="1"/>
        <v>613.11715494752775</v>
      </c>
      <c r="H39" s="2">
        <f t="shared" si="0"/>
        <v>25</v>
      </c>
      <c r="I39" s="2">
        <f t="shared" si="2"/>
        <v>1.1495946655266145</v>
      </c>
      <c r="J39" s="2">
        <f t="shared" si="3"/>
        <v>639.26674961305434</v>
      </c>
    </row>
    <row r="40" spans="6:10" x14ac:dyDescent="0.3">
      <c r="F40" s="2">
        <v>26</v>
      </c>
      <c r="G40" s="2">
        <f t="shared" si="1"/>
        <v>639.26674961305434</v>
      </c>
      <c r="H40" s="2">
        <f t="shared" si="0"/>
        <v>25</v>
      </c>
      <c r="I40" s="2">
        <f t="shared" si="2"/>
        <v>1.1986251555244769</v>
      </c>
      <c r="J40" s="2">
        <f t="shared" si="3"/>
        <v>665.46537476857884</v>
      </c>
    </row>
    <row r="41" spans="6:10" x14ac:dyDescent="0.3">
      <c r="F41" s="2">
        <v>27</v>
      </c>
      <c r="G41" s="2">
        <f t="shared" si="1"/>
        <v>665.46537476857884</v>
      </c>
      <c r="H41" s="2">
        <f t="shared" si="0"/>
        <v>25</v>
      </c>
      <c r="I41" s="2">
        <f t="shared" si="2"/>
        <v>1.2477475776910854</v>
      </c>
      <c r="J41" s="2">
        <f t="shared" si="3"/>
        <v>691.71312234626987</v>
      </c>
    </row>
    <row r="42" spans="6:10" x14ac:dyDescent="0.3">
      <c r="F42" s="2">
        <v>28</v>
      </c>
      <c r="G42" s="2">
        <f t="shared" si="1"/>
        <v>691.71312234626987</v>
      </c>
      <c r="H42" s="2">
        <f t="shared" si="0"/>
        <v>25</v>
      </c>
      <c r="I42" s="2">
        <f t="shared" si="2"/>
        <v>1.2969621043992559</v>
      </c>
      <c r="J42" s="2">
        <f t="shared" si="3"/>
        <v>718.01008445066907</v>
      </c>
    </row>
    <row r="43" spans="6:10" x14ac:dyDescent="0.3">
      <c r="F43" s="2">
        <v>29</v>
      </c>
      <c r="G43" s="2">
        <f t="shared" si="1"/>
        <v>718.01008445066907</v>
      </c>
      <c r="H43" s="2">
        <f t="shared" si="0"/>
        <v>25</v>
      </c>
      <c r="I43" s="2">
        <f t="shared" si="2"/>
        <v>1.3462689083450043</v>
      </c>
      <c r="J43" s="2">
        <f t="shared" si="3"/>
        <v>744.35635335901407</v>
      </c>
    </row>
    <row r="44" spans="6:10" x14ac:dyDescent="0.3">
      <c r="F44" s="2">
        <v>30</v>
      </c>
      <c r="G44" s="2">
        <f t="shared" si="1"/>
        <v>744.35635335901407</v>
      </c>
      <c r="H44" s="2">
        <f t="shared" si="0"/>
        <v>25</v>
      </c>
      <c r="I44" s="2">
        <f t="shared" si="2"/>
        <v>1.3956681625481513</v>
      </c>
      <c r="J44" s="2">
        <f t="shared" si="3"/>
        <v>770.75202152156226</v>
      </c>
    </row>
    <row r="45" spans="6:10" x14ac:dyDescent="0.3">
      <c r="F45" s="2">
        <v>31</v>
      </c>
      <c r="G45" s="2">
        <f t="shared" si="1"/>
        <v>770.75202152156226</v>
      </c>
      <c r="H45" s="2">
        <f t="shared" si="0"/>
        <v>25</v>
      </c>
      <c r="I45" s="2">
        <f t="shared" si="2"/>
        <v>1.4451600403529292</v>
      </c>
      <c r="J45" s="2">
        <f t="shared" si="3"/>
        <v>797.19718156191516</v>
      </c>
    </row>
    <row r="46" spans="6:10" x14ac:dyDescent="0.3">
      <c r="F46" s="2">
        <v>32</v>
      </c>
      <c r="G46" s="2">
        <f t="shared" si="1"/>
        <v>797.19718156191516</v>
      </c>
      <c r="H46" s="2">
        <f t="shared" si="0"/>
        <v>25</v>
      </c>
      <c r="I46" s="2">
        <f t="shared" si="2"/>
        <v>1.4947447154285909</v>
      </c>
      <c r="J46" s="2">
        <f t="shared" si="3"/>
        <v>823.69192627734378</v>
      </c>
    </row>
    <row r="47" spans="6:10" x14ac:dyDescent="0.3">
      <c r="F47" s="2">
        <v>33</v>
      </c>
      <c r="G47" s="2">
        <f t="shared" si="1"/>
        <v>823.69192627734378</v>
      </c>
      <c r="H47" s="2">
        <f t="shared" si="0"/>
        <v>25</v>
      </c>
      <c r="I47" s="2">
        <f t="shared" si="2"/>
        <v>1.5444223617700195</v>
      </c>
      <c r="J47" s="2">
        <f t="shared" si="3"/>
        <v>850.23634863911377</v>
      </c>
    </row>
    <row r="48" spans="6:10" x14ac:dyDescent="0.3">
      <c r="F48" s="2">
        <v>34</v>
      </c>
      <c r="G48" s="2">
        <f t="shared" si="1"/>
        <v>850.23634863911377</v>
      </c>
      <c r="H48" s="2">
        <f t="shared" si="0"/>
        <v>25</v>
      </c>
      <c r="I48" s="2">
        <f t="shared" si="2"/>
        <v>1.5941931536983383</v>
      </c>
      <c r="J48" s="2">
        <f t="shared" si="3"/>
        <v>876.83054179281214</v>
      </c>
    </row>
    <row r="49" spans="6:10" x14ac:dyDescent="0.3">
      <c r="F49" s="2">
        <v>35</v>
      </c>
      <c r="G49" s="2">
        <f t="shared" si="1"/>
        <v>876.83054179281214</v>
      </c>
      <c r="H49" s="2">
        <f t="shared" si="0"/>
        <v>25</v>
      </c>
      <c r="I49" s="2">
        <f t="shared" si="2"/>
        <v>1.6440572658615227</v>
      </c>
      <c r="J49" s="2">
        <f t="shared" si="3"/>
        <v>903.47459905867368</v>
      </c>
    </row>
    <row r="50" spans="6:10" x14ac:dyDescent="0.3">
      <c r="F50" s="2">
        <v>36</v>
      </c>
      <c r="G50" s="2">
        <f t="shared" si="1"/>
        <v>903.47459905867368</v>
      </c>
      <c r="H50" s="2">
        <f t="shared" si="0"/>
        <v>25</v>
      </c>
      <c r="I50" s="2">
        <f t="shared" si="2"/>
        <v>1.6940148732350131</v>
      </c>
      <c r="J50" s="2">
        <f t="shared" si="3"/>
        <v>930.16861393190868</v>
      </c>
    </row>
    <row r="51" spans="6:10" x14ac:dyDescent="0.3">
      <c r="F51" s="2">
        <v>37</v>
      </c>
      <c r="G51" s="2">
        <f t="shared" si="1"/>
        <v>930.16861393190868</v>
      </c>
      <c r="H51" s="2">
        <f t="shared" si="0"/>
        <v>25</v>
      </c>
      <c r="I51" s="2">
        <f t="shared" si="2"/>
        <v>1.7440661511223288</v>
      </c>
      <c r="J51" s="2">
        <f t="shared" si="3"/>
        <v>956.91268008303098</v>
      </c>
    </row>
    <row r="52" spans="6:10" x14ac:dyDescent="0.3">
      <c r="F52" s="2">
        <v>38</v>
      </c>
      <c r="G52" s="2">
        <f t="shared" si="1"/>
        <v>956.91268008303098</v>
      </c>
      <c r="H52" s="2">
        <f t="shared" si="0"/>
        <v>25</v>
      </c>
      <c r="I52" s="2">
        <f t="shared" si="2"/>
        <v>1.7942112751556831</v>
      </c>
      <c r="J52" s="2">
        <f t="shared" si="3"/>
        <v>983.70689135818668</v>
      </c>
    </row>
    <row r="53" spans="6:10" x14ac:dyDescent="0.3">
      <c r="F53" s="2">
        <v>39</v>
      </c>
      <c r="G53" s="2">
        <f t="shared" si="1"/>
        <v>983.70689135818668</v>
      </c>
      <c r="H53" s="2">
        <f t="shared" si="0"/>
        <v>25</v>
      </c>
      <c r="I53" s="2">
        <f t="shared" si="2"/>
        <v>1.8444504212966</v>
      </c>
      <c r="J53" s="2">
        <f t="shared" si="3"/>
        <v>1010.5513417794833</v>
      </c>
    </row>
    <row r="54" spans="6:10" x14ac:dyDescent="0.3">
      <c r="F54" s="2">
        <v>40</v>
      </c>
      <c r="G54" s="2">
        <f t="shared" si="1"/>
        <v>1010.5513417794833</v>
      </c>
      <c r="H54" s="2">
        <f t="shared" si="0"/>
        <v>25</v>
      </c>
      <c r="I54" s="2">
        <f t="shared" si="2"/>
        <v>1.8947837658365312</v>
      </c>
      <c r="J54" s="2">
        <f t="shared" si="3"/>
        <v>1037.4461255453198</v>
      </c>
    </row>
    <row r="55" spans="6:10" x14ac:dyDescent="0.3">
      <c r="F55" s="2">
        <v>41</v>
      </c>
      <c r="G55" s="2">
        <f t="shared" si="1"/>
        <v>1037.4461255453198</v>
      </c>
      <c r="H55" s="2">
        <f t="shared" si="0"/>
        <v>25</v>
      </c>
      <c r="I55" s="2">
        <f t="shared" si="2"/>
        <v>1.9452114853974745</v>
      </c>
      <c r="J55" s="2">
        <f t="shared" si="3"/>
        <v>1064.3913370307173</v>
      </c>
    </row>
    <row r="56" spans="6:10" x14ac:dyDescent="0.3">
      <c r="F56" s="2">
        <v>42</v>
      </c>
      <c r="G56" s="2">
        <f t="shared" si="1"/>
        <v>1064.3913370307173</v>
      </c>
      <c r="H56" s="2">
        <f t="shared" si="0"/>
        <v>25</v>
      </c>
      <c r="I56" s="2">
        <f t="shared" si="2"/>
        <v>1.9957337569325948</v>
      </c>
      <c r="J56" s="2">
        <f t="shared" si="3"/>
        <v>1091.3870707876499</v>
      </c>
    </row>
    <row r="57" spans="6:10" x14ac:dyDescent="0.3">
      <c r="F57" s="2">
        <v>43</v>
      </c>
      <c r="G57" s="2">
        <f t="shared" si="1"/>
        <v>1091.3870707876499</v>
      </c>
      <c r="H57" s="2">
        <f t="shared" si="0"/>
        <v>25</v>
      </c>
      <c r="I57" s="2">
        <f t="shared" si="2"/>
        <v>2.0463507577268434</v>
      </c>
      <c r="J57" s="2">
        <f t="shared" si="3"/>
        <v>1118.4334215453769</v>
      </c>
    </row>
    <row r="58" spans="6:10" x14ac:dyDescent="0.3">
      <c r="F58" s="2">
        <v>44</v>
      </c>
      <c r="G58" s="2">
        <f t="shared" si="1"/>
        <v>1118.4334215453769</v>
      </c>
      <c r="H58" s="2">
        <f t="shared" si="0"/>
        <v>25</v>
      </c>
      <c r="I58" s="2">
        <f t="shared" si="2"/>
        <v>2.0970626653975817</v>
      </c>
      <c r="J58" s="2">
        <f t="shared" si="3"/>
        <v>1145.5304842107744</v>
      </c>
    </row>
    <row r="59" spans="6:10" x14ac:dyDescent="0.3">
      <c r="F59" s="2">
        <v>45</v>
      </c>
      <c r="G59" s="2">
        <f t="shared" si="1"/>
        <v>1145.5304842107744</v>
      </c>
      <c r="H59" s="2">
        <f t="shared" si="0"/>
        <v>25</v>
      </c>
      <c r="I59" s="2">
        <f t="shared" si="2"/>
        <v>2.1478696578952019</v>
      </c>
      <c r="J59" s="2">
        <f t="shared" si="3"/>
        <v>1172.6783538686695</v>
      </c>
    </row>
    <row r="60" spans="6:10" x14ac:dyDescent="0.3">
      <c r="F60" s="2">
        <v>46</v>
      </c>
      <c r="G60" s="2">
        <f t="shared" si="1"/>
        <v>1172.6783538686695</v>
      </c>
      <c r="H60" s="2">
        <f t="shared" si="0"/>
        <v>25</v>
      </c>
      <c r="I60" s="2">
        <f t="shared" si="2"/>
        <v>2.1987719135037551</v>
      </c>
      <c r="J60" s="2">
        <f t="shared" si="3"/>
        <v>1199.8771257821734</v>
      </c>
    </row>
    <row r="61" spans="6:10" x14ac:dyDescent="0.3">
      <c r="F61" s="2">
        <v>47</v>
      </c>
      <c r="G61" s="2">
        <f t="shared" si="1"/>
        <v>1199.8771257821734</v>
      </c>
      <c r="H61" s="2">
        <f t="shared" si="0"/>
        <v>25</v>
      </c>
      <c r="I61" s="2">
        <f t="shared" si="2"/>
        <v>2.2497696108415748</v>
      </c>
      <c r="J61" s="2">
        <f t="shared" si="3"/>
        <v>1227.126895393015</v>
      </c>
    </row>
    <row r="62" spans="6:10" x14ac:dyDescent="0.3">
      <c r="F62" s="2">
        <v>48</v>
      </c>
      <c r="G62" s="2">
        <f t="shared" si="1"/>
        <v>1227.126895393015</v>
      </c>
      <c r="H62" s="2">
        <f t="shared" si="0"/>
        <v>25</v>
      </c>
      <c r="I62" s="2">
        <f t="shared" si="2"/>
        <v>2.3008629288619029</v>
      </c>
      <c r="J62" s="10">
        <f t="shared" si="3"/>
        <v>1254.427758321877</v>
      </c>
    </row>
    <row r="66" spans="4:13" x14ac:dyDescent="0.3">
      <c r="D66" t="s">
        <v>44</v>
      </c>
    </row>
    <row r="68" spans="4:13" x14ac:dyDescent="0.3">
      <c r="I68" t="s">
        <v>45</v>
      </c>
      <c r="J68" s="1">
        <v>3.3656383467544847E-3</v>
      </c>
      <c r="L68" t="s">
        <v>46</v>
      </c>
      <c r="M68">
        <f>J68*12</f>
        <v>4.0387660161053815E-2</v>
      </c>
    </row>
    <row r="70" spans="4:13" x14ac:dyDescent="0.3">
      <c r="G70" s="2" t="s">
        <v>41</v>
      </c>
      <c r="H70" s="2" t="s">
        <v>14</v>
      </c>
      <c r="I70" s="2" t="s">
        <v>17</v>
      </c>
      <c r="J70" s="2" t="s">
        <v>16</v>
      </c>
      <c r="K70" s="2" t="s">
        <v>15</v>
      </c>
    </row>
    <row r="71" spans="4:13" x14ac:dyDescent="0.3">
      <c r="G71" s="2">
        <v>1</v>
      </c>
      <c r="H71" s="2">
        <v>0</v>
      </c>
      <c r="I71" s="2">
        <f>$L$11</f>
        <v>25</v>
      </c>
      <c r="J71" s="2">
        <v>0</v>
      </c>
      <c r="K71" s="2">
        <f>SUM(H71:J71)</f>
        <v>25</v>
      </c>
    </row>
    <row r="72" spans="4:13" x14ac:dyDescent="0.3">
      <c r="G72" s="2">
        <v>2</v>
      </c>
      <c r="H72" s="2">
        <f>K71</f>
        <v>25</v>
      </c>
      <c r="I72" s="2">
        <f>$L$11</f>
        <v>25</v>
      </c>
      <c r="J72" s="2">
        <f>$J$68*H72</f>
        <v>8.414095866886212E-2</v>
      </c>
      <c r="K72" s="2">
        <f>SUM(H72:J72)</f>
        <v>50.084140958668861</v>
      </c>
    </row>
    <row r="73" spans="4:13" x14ac:dyDescent="0.3">
      <c r="G73" s="2">
        <v>3</v>
      </c>
      <c r="H73" s="2">
        <f t="shared" ref="H73:H118" si="4">K72</f>
        <v>50.084140958668861</v>
      </c>
      <c r="I73" s="2">
        <f t="shared" ref="I73:I118" si="5">$L$11</f>
        <v>25</v>
      </c>
      <c r="J73" s="2">
        <f t="shared" ref="J73:J118" si="6">$J$68*H73</f>
        <v>0.16856510537475283</v>
      </c>
      <c r="K73" s="2">
        <f t="shared" ref="K73:K118" si="7">SUM(H73:J73)</f>
        <v>75.252706064043608</v>
      </c>
    </row>
    <row r="74" spans="4:13" x14ac:dyDescent="0.3">
      <c r="G74" s="2">
        <v>4</v>
      </c>
      <c r="H74" s="2">
        <f t="shared" si="4"/>
        <v>75.252706064043608</v>
      </c>
      <c r="I74" s="2">
        <f t="shared" si="5"/>
        <v>25</v>
      </c>
      <c r="J74" s="2">
        <f t="shared" si="6"/>
        <v>0.25327339322618891</v>
      </c>
      <c r="K74" s="2">
        <f t="shared" si="7"/>
        <v>100.5059794572698</v>
      </c>
    </row>
    <row r="75" spans="4:13" x14ac:dyDescent="0.3">
      <c r="G75" s="2">
        <v>5</v>
      </c>
      <c r="H75" s="2">
        <f t="shared" si="4"/>
        <v>100.5059794572698</v>
      </c>
      <c r="I75" s="2">
        <f t="shared" si="5"/>
        <v>25</v>
      </c>
      <c r="J75" s="2">
        <f t="shared" si="6"/>
        <v>0.33826677853950576</v>
      </c>
      <c r="K75" s="2">
        <f t="shared" si="7"/>
        <v>125.84424623580931</v>
      </c>
    </row>
    <row r="76" spans="4:13" x14ac:dyDescent="0.3">
      <c r="G76" s="2">
        <v>6</v>
      </c>
      <c r="H76" s="2">
        <f t="shared" si="4"/>
        <v>125.84424623580931</v>
      </c>
      <c r="I76" s="2">
        <f t="shared" si="5"/>
        <v>25</v>
      </c>
      <c r="J76" s="2">
        <f t="shared" si="6"/>
        <v>0.42354622084965354</v>
      </c>
      <c r="K76" s="2">
        <f t="shared" si="7"/>
        <v>151.26779245665895</v>
      </c>
    </row>
    <row r="77" spans="4:13" x14ac:dyDescent="0.3">
      <c r="G77" s="2">
        <v>7</v>
      </c>
      <c r="H77" s="2">
        <f t="shared" si="4"/>
        <v>151.26779245665895</v>
      </c>
      <c r="I77" s="2">
        <f t="shared" si="5"/>
        <v>25</v>
      </c>
      <c r="J77" s="2">
        <f t="shared" si="6"/>
        <v>0.50911268292103018</v>
      </c>
      <c r="K77" s="2">
        <f t="shared" si="7"/>
        <v>176.77690513957998</v>
      </c>
    </row>
    <row r="78" spans="4:13" x14ac:dyDescent="0.3">
      <c r="G78" s="2">
        <v>8</v>
      </c>
      <c r="H78" s="2">
        <f t="shared" si="4"/>
        <v>176.77690513957998</v>
      </c>
      <c r="I78" s="2">
        <f t="shared" si="5"/>
        <v>25</v>
      </c>
      <c r="J78" s="2">
        <f t="shared" si="6"/>
        <v>0.59496713075835039</v>
      </c>
      <c r="K78" s="2">
        <f t="shared" si="7"/>
        <v>202.37187227033834</v>
      </c>
    </row>
    <row r="79" spans="4:13" x14ac:dyDescent="0.3">
      <c r="G79" s="2">
        <v>9</v>
      </c>
      <c r="H79" s="2">
        <f t="shared" si="4"/>
        <v>202.37187227033834</v>
      </c>
      <c r="I79" s="2">
        <f t="shared" si="5"/>
        <v>25</v>
      </c>
      <c r="J79" s="2">
        <f t="shared" si="6"/>
        <v>0.68111053361755125</v>
      </c>
      <c r="K79" s="2">
        <f t="shared" si="7"/>
        <v>228.0529828039559</v>
      </c>
    </row>
    <row r="80" spans="4:13" x14ac:dyDescent="0.3">
      <c r="G80" s="2">
        <v>10</v>
      </c>
      <c r="H80" s="2">
        <f t="shared" si="4"/>
        <v>228.0529828039559</v>
      </c>
      <c r="I80" s="2">
        <f t="shared" si="5"/>
        <v>25</v>
      </c>
      <c r="J80" s="2">
        <f t="shared" si="6"/>
        <v>0.76754386401673502</v>
      </c>
      <c r="K80" s="2">
        <f t="shared" si="7"/>
        <v>253.82052666797264</v>
      </c>
    </row>
    <row r="81" spans="7:11" x14ac:dyDescent="0.3">
      <c r="G81" s="2">
        <v>11</v>
      </c>
      <c r="H81" s="2">
        <f t="shared" si="4"/>
        <v>253.82052666797264</v>
      </c>
      <c r="I81" s="2">
        <f t="shared" si="5"/>
        <v>25</v>
      </c>
      <c r="J81" s="2">
        <f t="shared" si="6"/>
        <v>0.85426809774714807</v>
      </c>
      <c r="K81" s="2">
        <f t="shared" si="7"/>
        <v>279.67479476571981</v>
      </c>
    </row>
    <row r="82" spans="7:11" x14ac:dyDescent="0.3">
      <c r="G82" s="2">
        <v>12</v>
      </c>
      <c r="H82" s="2">
        <f t="shared" si="4"/>
        <v>279.67479476571981</v>
      </c>
      <c r="I82" s="2">
        <f t="shared" si="5"/>
        <v>25</v>
      </c>
      <c r="J82" s="2">
        <f t="shared" si="6"/>
        <v>0.94128421388419703</v>
      </c>
      <c r="K82" s="2">
        <f t="shared" si="7"/>
        <v>305.61607897960403</v>
      </c>
    </row>
    <row r="83" spans="7:11" x14ac:dyDescent="0.3">
      <c r="G83" s="2">
        <v>13</v>
      </c>
      <c r="H83" s="2">
        <f t="shared" si="4"/>
        <v>305.61607897960403</v>
      </c>
      <c r="I83" s="2">
        <f t="shared" si="5"/>
        <v>25</v>
      </c>
      <c r="J83" s="2">
        <f t="shared" si="6"/>
        <v>1.0285931947985025</v>
      </c>
      <c r="K83" s="2">
        <f t="shared" si="7"/>
        <v>331.6446721744025</v>
      </c>
    </row>
    <row r="84" spans="7:11" x14ac:dyDescent="0.3">
      <c r="G84" s="2">
        <v>14</v>
      </c>
      <c r="H84" s="2">
        <f t="shared" si="4"/>
        <v>331.6446721744025</v>
      </c>
      <c r="I84" s="2">
        <f t="shared" si="5"/>
        <v>25</v>
      </c>
      <c r="J84" s="2">
        <f t="shared" si="6"/>
        <v>1.116196026166989</v>
      </c>
      <c r="K84" s="2">
        <f t="shared" si="7"/>
        <v>357.76086820056946</v>
      </c>
    </row>
    <row r="85" spans="7:11" x14ac:dyDescent="0.3">
      <c r="G85" s="2">
        <v>15</v>
      </c>
      <c r="H85" s="2">
        <f t="shared" si="4"/>
        <v>357.76086820056946</v>
      </c>
      <c r="I85" s="2">
        <f t="shared" si="5"/>
        <v>25</v>
      </c>
      <c r="J85" s="2">
        <f t="shared" si="6"/>
        <v>1.2040936969840137</v>
      </c>
      <c r="K85" s="2">
        <f t="shared" si="7"/>
        <v>383.96496189755345</v>
      </c>
    </row>
    <row r="86" spans="7:11" x14ac:dyDescent="0.3">
      <c r="G86" s="2">
        <v>16</v>
      </c>
      <c r="H86" s="2">
        <f t="shared" si="4"/>
        <v>383.96496189755345</v>
      </c>
      <c r="I86" s="2">
        <f t="shared" si="5"/>
        <v>25</v>
      </c>
      <c r="J86" s="2">
        <f t="shared" si="6"/>
        <v>1.2922871995725305</v>
      </c>
      <c r="K86" s="2">
        <f t="shared" si="7"/>
        <v>410.25724909712596</v>
      </c>
    </row>
    <row r="87" spans="7:11" x14ac:dyDescent="0.3">
      <c r="G87" s="2">
        <v>17</v>
      </c>
      <c r="H87" s="2">
        <f t="shared" si="4"/>
        <v>410.25724909712596</v>
      </c>
      <c r="I87" s="2">
        <f t="shared" si="5"/>
        <v>25</v>
      </c>
      <c r="J87" s="2">
        <f t="shared" si="6"/>
        <v>1.3807775295952938</v>
      </c>
      <c r="K87" s="2">
        <f t="shared" si="7"/>
        <v>436.63802662672128</v>
      </c>
    </row>
    <row r="88" spans="7:11" x14ac:dyDescent="0.3">
      <c r="G88" s="2">
        <v>18</v>
      </c>
      <c r="H88" s="2">
        <f t="shared" si="4"/>
        <v>436.63802662672128</v>
      </c>
      <c r="I88" s="2">
        <f t="shared" si="5"/>
        <v>25</v>
      </c>
      <c r="J88" s="2">
        <f t="shared" si="6"/>
        <v>1.4695656860660988</v>
      </c>
      <c r="K88" s="2">
        <f t="shared" si="7"/>
        <v>463.1075923127874</v>
      </c>
    </row>
    <row r="89" spans="7:11" x14ac:dyDescent="0.3">
      <c r="G89" s="2">
        <v>19</v>
      </c>
      <c r="H89" s="2">
        <f t="shared" si="4"/>
        <v>463.1075923127874</v>
      </c>
      <c r="I89" s="2">
        <f t="shared" si="5"/>
        <v>25</v>
      </c>
      <c r="J89" s="2">
        <f t="shared" si="6"/>
        <v>1.5586526713610598</v>
      </c>
      <c r="K89" s="2">
        <f t="shared" si="7"/>
        <v>489.66624498414848</v>
      </c>
    </row>
    <row r="90" spans="7:11" x14ac:dyDescent="0.3">
      <c r="G90" s="2">
        <v>20</v>
      </c>
      <c r="H90" s="2">
        <f t="shared" si="4"/>
        <v>489.66624498414848</v>
      </c>
      <c r="I90" s="2">
        <f t="shared" si="5"/>
        <v>25</v>
      </c>
      <c r="J90" s="2">
        <f t="shared" si="6"/>
        <v>1.6480394912299259</v>
      </c>
      <c r="K90" s="2">
        <f t="shared" si="7"/>
        <v>516.31428447537849</v>
      </c>
    </row>
    <row r="91" spans="7:11" x14ac:dyDescent="0.3">
      <c r="G91" s="2">
        <v>21</v>
      </c>
      <c r="H91" s="2">
        <f t="shared" si="4"/>
        <v>516.31428447537849</v>
      </c>
      <c r="I91" s="2">
        <f t="shared" si="5"/>
        <v>25</v>
      </c>
      <c r="J91" s="2">
        <f t="shared" si="6"/>
        <v>1.7377271548074376</v>
      </c>
      <c r="K91" s="2">
        <f t="shared" si="7"/>
        <v>543.05201163018592</v>
      </c>
    </row>
    <row r="92" spans="7:11" x14ac:dyDescent="0.3">
      <c r="G92" s="2">
        <v>22</v>
      </c>
      <c r="H92" s="2">
        <f t="shared" si="4"/>
        <v>543.05201163018592</v>
      </c>
      <c r="I92" s="2">
        <f t="shared" si="5"/>
        <v>25</v>
      </c>
      <c r="J92" s="2">
        <f t="shared" si="6"/>
        <v>1.8277166746247162</v>
      </c>
      <c r="K92" s="2">
        <f t="shared" si="7"/>
        <v>569.87972830481067</v>
      </c>
    </row>
    <row r="93" spans="7:11" x14ac:dyDescent="0.3">
      <c r="G93" s="2">
        <v>23</v>
      </c>
      <c r="H93" s="2">
        <f t="shared" si="4"/>
        <v>569.87972830481067</v>
      </c>
      <c r="I93" s="2">
        <f t="shared" si="5"/>
        <v>25</v>
      </c>
      <c r="J93" s="2">
        <f t="shared" si="6"/>
        <v>1.9180090666206979</v>
      </c>
      <c r="K93" s="2">
        <f t="shared" si="7"/>
        <v>596.79773737143137</v>
      </c>
    </row>
    <row r="94" spans="7:11" x14ac:dyDescent="0.3">
      <c r="G94" s="2">
        <v>24</v>
      </c>
      <c r="H94" s="2">
        <f t="shared" si="4"/>
        <v>596.79773737143137</v>
      </c>
      <c r="I94" s="2">
        <f t="shared" si="5"/>
        <v>25</v>
      </c>
      <c r="J94" s="2">
        <f t="shared" si="6"/>
        <v>2.0086053501536014</v>
      </c>
      <c r="K94" s="2">
        <f t="shared" si="7"/>
        <v>623.806342721585</v>
      </c>
    </row>
    <row r="95" spans="7:11" x14ac:dyDescent="0.3">
      <c r="G95" s="2">
        <v>25</v>
      </c>
      <c r="H95" s="2">
        <f t="shared" si="4"/>
        <v>623.806342721585</v>
      </c>
      <c r="I95" s="2">
        <f t="shared" si="5"/>
        <v>25</v>
      </c>
      <c r="J95" s="2">
        <f t="shared" si="6"/>
        <v>2.0995065480124366</v>
      </c>
      <c r="K95" s="2">
        <f t="shared" si="7"/>
        <v>650.90584926959741</v>
      </c>
    </row>
    <row r="96" spans="7:11" x14ac:dyDescent="0.3">
      <c r="G96" s="2">
        <v>26</v>
      </c>
      <c r="H96" s="2">
        <f t="shared" si="4"/>
        <v>650.90584926959741</v>
      </c>
      <c r="I96" s="2">
        <f t="shared" si="5"/>
        <v>25</v>
      </c>
      <c r="J96" s="2">
        <f t="shared" si="6"/>
        <v>2.1907136864285515</v>
      </c>
      <c r="K96" s="2">
        <f t="shared" si="7"/>
        <v>678.09656295602599</v>
      </c>
    </row>
    <row r="97" spans="7:11" x14ac:dyDescent="0.3">
      <c r="G97" s="2">
        <v>27</v>
      </c>
      <c r="H97" s="2">
        <f t="shared" si="4"/>
        <v>678.09656295602599</v>
      </c>
      <c r="I97" s="2">
        <f t="shared" si="5"/>
        <v>25</v>
      </c>
      <c r="J97" s="2">
        <f t="shared" si="6"/>
        <v>2.2822277950872176</v>
      </c>
      <c r="K97" s="2">
        <f t="shared" si="7"/>
        <v>705.37879075111323</v>
      </c>
    </row>
    <row r="98" spans="7:11" x14ac:dyDescent="0.3">
      <c r="G98" s="2">
        <v>28</v>
      </c>
      <c r="H98" s="2">
        <f t="shared" si="4"/>
        <v>705.37879075111323</v>
      </c>
      <c r="I98" s="2">
        <f t="shared" si="5"/>
        <v>25</v>
      </c>
      <c r="J98" s="2">
        <f t="shared" si="6"/>
        <v>2.3740499071392542</v>
      </c>
      <c r="K98" s="2">
        <f t="shared" si="7"/>
        <v>732.75284065825247</v>
      </c>
    </row>
    <row r="99" spans="7:11" x14ac:dyDescent="0.3">
      <c r="G99" s="2">
        <v>29</v>
      </c>
      <c r="H99" s="2">
        <f t="shared" si="4"/>
        <v>732.75284065825247</v>
      </c>
      <c r="I99" s="2">
        <f t="shared" si="5"/>
        <v>25</v>
      </c>
      <c r="J99" s="2">
        <f t="shared" si="6"/>
        <v>2.4661810592126931</v>
      </c>
      <c r="K99" s="2">
        <f t="shared" si="7"/>
        <v>760.21902171746513</v>
      </c>
    </row>
    <row r="100" spans="7:11" x14ac:dyDescent="0.3">
      <c r="G100" s="2">
        <v>30</v>
      </c>
      <c r="H100" s="2">
        <f t="shared" si="4"/>
        <v>760.21902171746513</v>
      </c>
      <c r="I100" s="2">
        <f t="shared" si="5"/>
        <v>25</v>
      </c>
      <c r="J100" s="2">
        <f t="shared" si="6"/>
        <v>2.5586222914244812</v>
      </c>
      <c r="K100" s="2">
        <f t="shared" si="7"/>
        <v>787.77764400888964</v>
      </c>
    </row>
    <row r="101" spans="7:11" x14ac:dyDescent="0.3">
      <c r="G101" s="2">
        <v>31</v>
      </c>
      <c r="H101" s="2">
        <f t="shared" si="4"/>
        <v>787.77764400888964</v>
      </c>
      <c r="I101" s="2">
        <f t="shared" si="5"/>
        <v>25</v>
      </c>
      <c r="J101" s="2">
        <f t="shared" si="6"/>
        <v>2.6513746473922222</v>
      </c>
      <c r="K101" s="2">
        <f t="shared" si="7"/>
        <v>815.42901865628187</v>
      </c>
    </row>
    <row r="102" spans="7:11" x14ac:dyDescent="0.3">
      <c r="G102" s="2">
        <v>32</v>
      </c>
      <c r="H102" s="2">
        <f t="shared" si="4"/>
        <v>815.42901865628187</v>
      </c>
      <c r="I102" s="2">
        <f t="shared" si="5"/>
        <v>25</v>
      </c>
      <c r="J102" s="2">
        <f t="shared" si="6"/>
        <v>2.7444391742459602</v>
      </c>
      <c r="K102" s="2">
        <f t="shared" si="7"/>
        <v>843.17345783052781</v>
      </c>
    </row>
    <row r="103" spans="7:11" x14ac:dyDescent="0.3">
      <c r="G103" s="2">
        <v>33</v>
      </c>
      <c r="H103" s="2">
        <f t="shared" si="4"/>
        <v>843.17345783052781</v>
      </c>
      <c r="I103" s="2">
        <f t="shared" si="5"/>
        <v>25</v>
      </c>
      <c r="J103" s="2">
        <f t="shared" si="6"/>
        <v>2.8378169226400001</v>
      </c>
      <c r="K103" s="2">
        <f t="shared" si="7"/>
        <v>871.01127475316775</v>
      </c>
    </row>
    <row r="104" spans="7:11" x14ac:dyDescent="0.3">
      <c r="G104" s="2">
        <v>34</v>
      </c>
      <c r="H104" s="2">
        <f t="shared" si="4"/>
        <v>871.01127475316775</v>
      </c>
      <c r="I104" s="2">
        <f t="shared" si="5"/>
        <v>25</v>
      </c>
      <c r="J104" s="2">
        <f t="shared" si="6"/>
        <v>2.9315089467647679</v>
      </c>
      <c r="K104" s="2">
        <f t="shared" si="7"/>
        <v>898.94278369993253</v>
      </c>
    </row>
    <row r="105" spans="7:11" x14ac:dyDescent="0.3">
      <c r="G105" s="2">
        <v>35</v>
      </c>
      <c r="H105" s="2">
        <f t="shared" si="4"/>
        <v>898.94278369993253</v>
      </c>
      <c r="I105" s="2">
        <f t="shared" si="5"/>
        <v>25</v>
      </c>
      <c r="J105" s="2">
        <f t="shared" si="6"/>
        <v>3.0255163043587152</v>
      </c>
      <c r="K105" s="2">
        <f t="shared" si="7"/>
        <v>926.96830000429122</v>
      </c>
    </row>
    <row r="106" spans="7:11" x14ac:dyDescent="0.3">
      <c r="G106" s="2">
        <v>36</v>
      </c>
      <c r="H106" s="2">
        <f t="shared" si="4"/>
        <v>926.96830000429122</v>
      </c>
      <c r="I106" s="2">
        <f t="shared" si="5"/>
        <v>25</v>
      </c>
      <c r="J106" s="2">
        <f t="shared" si="6"/>
        <v>3.1198400567202578</v>
      </c>
      <c r="K106" s="2">
        <f t="shared" si="7"/>
        <v>955.08814006101147</v>
      </c>
    </row>
    <row r="107" spans="7:11" x14ac:dyDescent="0.3">
      <c r="G107" s="2">
        <v>37</v>
      </c>
      <c r="H107" s="2">
        <f t="shared" si="4"/>
        <v>955.08814006101147</v>
      </c>
      <c r="I107" s="2">
        <f t="shared" si="5"/>
        <v>25</v>
      </c>
      <c r="J107" s="2">
        <f t="shared" si="6"/>
        <v>3.2144812687197586</v>
      </c>
      <c r="K107" s="2">
        <f t="shared" si="7"/>
        <v>983.30262132973121</v>
      </c>
    </row>
    <row r="108" spans="7:11" x14ac:dyDescent="0.3">
      <c r="G108" s="2">
        <v>38</v>
      </c>
      <c r="H108" s="2">
        <f t="shared" si="4"/>
        <v>983.30262132973121</v>
      </c>
      <c r="I108" s="2">
        <f t="shared" si="5"/>
        <v>25</v>
      </c>
      <c r="J108" s="2">
        <f t="shared" si="6"/>
        <v>3.3094410088115476</v>
      </c>
      <c r="K108" s="2">
        <f t="shared" si="7"/>
        <v>1011.6120623385427</v>
      </c>
    </row>
    <row r="109" spans="7:11" x14ac:dyDescent="0.3">
      <c r="G109" s="2">
        <v>39</v>
      </c>
      <c r="H109" s="2">
        <f t="shared" si="4"/>
        <v>1011.6120623385427</v>
      </c>
      <c r="I109" s="2">
        <f t="shared" si="5"/>
        <v>25</v>
      </c>
      <c r="J109" s="2">
        <f t="shared" si="6"/>
        <v>3.4047203490459879</v>
      </c>
      <c r="K109" s="2">
        <f t="shared" si="7"/>
        <v>1040.0167826875886</v>
      </c>
    </row>
    <row r="110" spans="7:11" x14ac:dyDescent="0.3">
      <c r="G110" s="2">
        <v>40</v>
      </c>
      <c r="H110" s="2">
        <f t="shared" si="4"/>
        <v>1040.0167826875886</v>
      </c>
      <c r="I110" s="2">
        <f t="shared" si="5"/>
        <v>25</v>
      </c>
      <c r="J110" s="2">
        <f t="shared" si="6"/>
        <v>3.5003203650815737</v>
      </c>
      <c r="K110" s="2">
        <f t="shared" si="7"/>
        <v>1068.5171030526701</v>
      </c>
    </row>
    <row r="111" spans="7:11" x14ac:dyDescent="0.3">
      <c r="G111" s="2">
        <v>41</v>
      </c>
      <c r="H111" s="2">
        <f t="shared" si="4"/>
        <v>1068.5171030526701</v>
      </c>
      <c r="I111" s="2">
        <f t="shared" si="5"/>
        <v>25</v>
      </c>
      <c r="J111" s="2">
        <f t="shared" si="6"/>
        <v>3.59624213619708</v>
      </c>
      <c r="K111" s="2">
        <f t="shared" si="7"/>
        <v>1097.1133451888672</v>
      </c>
    </row>
    <row r="112" spans="7:11" x14ac:dyDescent="0.3">
      <c r="G112" s="2">
        <v>42</v>
      </c>
      <c r="H112" s="2">
        <f t="shared" si="4"/>
        <v>1097.1133451888672</v>
      </c>
      <c r="I112" s="2">
        <f t="shared" si="5"/>
        <v>25</v>
      </c>
      <c r="J112" s="2">
        <f t="shared" si="6"/>
        <v>3.6924867453037415</v>
      </c>
      <c r="K112" s="2">
        <f t="shared" si="7"/>
        <v>1125.805831934171</v>
      </c>
    </row>
    <row r="113" spans="7:11" x14ac:dyDescent="0.3">
      <c r="G113" s="2">
        <v>43</v>
      </c>
      <c r="H113" s="2">
        <f t="shared" si="4"/>
        <v>1125.805831934171</v>
      </c>
      <c r="I113" s="2">
        <f t="shared" si="5"/>
        <v>25</v>
      </c>
      <c r="J113" s="2">
        <f t="shared" si="6"/>
        <v>3.7890552789574805</v>
      </c>
      <c r="K113" s="2">
        <f t="shared" si="7"/>
        <v>1154.5948872131285</v>
      </c>
    </row>
    <row r="114" spans="7:11" x14ac:dyDescent="0.3">
      <c r="G114" s="2">
        <v>44</v>
      </c>
      <c r="H114" s="2">
        <f t="shared" si="4"/>
        <v>1154.5948872131285</v>
      </c>
      <c r="I114" s="2">
        <f t="shared" si="5"/>
        <v>25</v>
      </c>
      <c r="J114" s="2">
        <f t="shared" si="6"/>
        <v>3.8859488273711746</v>
      </c>
      <c r="K114" s="2">
        <f t="shared" si="7"/>
        <v>1183.4808360404995</v>
      </c>
    </row>
    <row r="115" spans="7:11" x14ac:dyDescent="0.3">
      <c r="G115" s="2">
        <v>45</v>
      </c>
      <c r="H115" s="2">
        <f t="shared" si="4"/>
        <v>1183.4808360404995</v>
      </c>
      <c r="I115" s="2">
        <f t="shared" si="5"/>
        <v>25</v>
      </c>
      <c r="J115" s="2">
        <f t="shared" si="6"/>
        <v>3.9831684844269621</v>
      </c>
      <c r="K115" s="2">
        <f t="shared" si="7"/>
        <v>1212.4640045249264</v>
      </c>
    </row>
    <row r="116" spans="7:11" x14ac:dyDescent="0.3">
      <c r="G116" s="2">
        <v>46</v>
      </c>
      <c r="H116" s="2">
        <f t="shared" si="4"/>
        <v>1212.4640045249264</v>
      </c>
      <c r="I116" s="2">
        <f t="shared" si="5"/>
        <v>25</v>
      </c>
      <c r="J116" s="2">
        <f t="shared" si="6"/>
        <v>4.0807153476885958</v>
      </c>
      <c r="K116" s="2">
        <f t="shared" si="7"/>
        <v>1241.5447198726149</v>
      </c>
    </row>
    <row r="117" spans="7:11" x14ac:dyDescent="0.3">
      <c r="G117" s="2">
        <v>47</v>
      </c>
      <c r="H117" s="2">
        <f t="shared" si="4"/>
        <v>1241.5447198726149</v>
      </c>
      <c r="I117" s="2">
        <f t="shared" si="5"/>
        <v>25</v>
      </c>
      <c r="J117" s="2">
        <f t="shared" si="6"/>
        <v>4.1785905184138272</v>
      </c>
      <c r="K117" s="2">
        <f t="shared" si="7"/>
        <v>1270.7233103910287</v>
      </c>
    </row>
    <row r="118" spans="7:11" x14ac:dyDescent="0.3">
      <c r="G118" s="2">
        <v>48</v>
      </c>
      <c r="H118" s="2">
        <f t="shared" si="4"/>
        <v>1270.7233103910287</v>
      </c>
      <c r="I118" s="2">
        <f t="shared" si="5"/>
        <v>25</v>
      </c>
      <c r="J118" s="2">
        <f t="shared" si="6"/>
        <v>4.2767951015668482</v>
      </c>
      <c r="K118" s="2">
        <f t="shared" si="7"/>
        <v>1300.0001054925956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D23E-D5C9-4AA5-8DB2-EC3869B63C87}">
  <dimension ref="C3:Q316"/>
  <sheetViews>
    <sheetView topLeftCell="A35" workbookViewId="0">
      <selection activeCell="L44" sqref="L44"/>
    </sheetView>
  </sheetViews>
  <sheetFormatPr defaultRowHeight="14.4" x14ac:dyDescent="0.3"/>
  <cols>
    <col min="3" max="3" width="10.21875" customWidth="1"/>
    <col min="4" max="4" width="13.6640625" bestFit="1" customWidth="1"/>
    <col min="5" max="5" width="10.33203125" bestFit="1" customWidth="1"/>
    <col min="7" max="7" width="12.5546875" bestFit="1" customWidth="1"/>
    <col min="8" max="8" width="10.33203125" bestFit="1" customWidth="1"/>
    <col min="10" max="10" width="18.109375" bestFit="1" customWidth="1"/>
    <col min="11" max="11" width="10.33203125" bestFit="1" customWidth="1"/>
    <col min="12" max="12" width="12.5546875" bestFit="1" customWidth="1"/>
    <col min="13" max="13" width="10.33203125" customWidth="1"/>
    <col min="15" max="15" width="12.5546875" bestFit="1" customWidth="1"/>
    <col min="17" max="17" width="12.5546875" bestFit="1" customWidth="1"/>
  </cols>
  <sheetData>
    <row r="3" spans="3:13" x14ac:dyDescent="0.3">
      <c r="C3" t="s">
        <v>58</v>
      </c>
    </row>
    <row r="4" spans="3:13" x14ac:dyDescent="0.3">
      <c r="C4" t="s">
        <v>47</v>
      </c>
    </row>
    <row r="6" spans="3:13" x14ac:dyDescent="0.3">
      <c r="C6" t="s">
        <v>48</v>
      </c>
      <c r="L6" t="s">
        <v>8</v>
      </c>
      <c r="M6" s="9">
        <f>8%/12</f>
        <v>6.6666666666666671E-3</v>
      </c>
    </row>
    <row r="7" spans="3:13" x14ac:dyDescent="0.3">
      <c r="D7" t="s">
        <v>49</v>
      </c>
      <c r="L7" t="s">
        <v>7</v>
      </c>
      <c r="M7">
        <f>25*12</f>
        <v>300</v>
      </c>
    </row>
    <row r="8" spans="3:13" x14ac:dyDescent="0.3">
      <c r="D8" t="s">
        <v>50</v>
      </c>
      <c r="L8" t="s">
        <v>4</v>
      </c>
      <c r="M8" s="4">
        <v>50000000</v>
      </c>
    </row>
    <row r="9" spans="3:13" x14ac:dyDescent="0.3">
      <c r="D9" t="s">
        <v>51</v>
      </c>
    </row>
    <row r="12" spans="3:13" x14ac:dyDescent="0.3">
      <c r="C12" s="7" t="s">
        <v>53</v>
      </c>
      <c r="D12" s="8">
        <f>PMT(M6, M7, M8, 0, 0)</f>
        <v>-385908.10968650156</v>
      </c>
    </row>
    <row r="14" spans="3:13" x14ac:dyDescent="0.3">
      <c r="C14" s="7" t="s">
        <v>54</v>
      </c>
    </row>
    <row r="16" spans="3:13" x14ac:dyDescent="0.3">
      <c r="D16" t="s">
        <v>41</v>
      </c>
      <c r="E16" t="s">
        <v>14</v>
      </c>
      <c r="F16" t="s">
        <v>16</v>
      </c>
      <c r="G16" t="s">
        <v>52</v>
      </c>
      <c r="H16" t="s">
        <v>15</v>
      </c>
    </row>
    <row r="17" spans="4:8" x14ac:dyDescent="0.3">
      <c r="D17">
        <v>1</v>
      </c>
      <c r="E17" s="4">
        <f>M8</f>
        <v>50000000</v>
      </c>
      <c r="F17">
        <f>$M$6*E17</f>
        <v>333333.33333333337</v>
      </c>
      <c r="G17" s="8">
        <f>$D$12</f>
        <v>-385908.10968650156</v>
      </c>
      <c r="H17" s="4">
        <f>SUM(E17:G17)</f>
        <v>49947425.223646834</v>
      </c>
    </row>
    <row r="18" spans="4:8" x14ac:dyDescent="0.3">
      <c r="D18">
        <v>2</v>
      </c>
      <c r="E18" s="4">
        <f>H17</f>
        <v>49947425.223646834</v>
      </c>
      <c r="F18">
        <f>$M$6*E18</f>
        <v>332982.83482431225</v>
      </c>
      <c r="G18" s="8">
        <f t="shared" ref="G18:G81" si="0">$D$12</f>
        <v>-385908.10968650156</v>
      </c>
      <c r="H18" s="4">
        <f>SUM(E18:G18)</f>
        <v>49894499.948784642</v>
      </c>
    </row>
    <row r="19" spans="4:8" x14ac:dyDescent="0.3">
      <c r="D19">
        <v>3</v>
      </c>
      <c r="E19" s="4">
        <f t="shared" ref="E19:E82" si="1">H18</f>
        <v>49894499.948784642</v>
      </c>
      <c r="F19">
        <f t="shared" ref="F19:F82" si="2">$M$6*E19</f>
        <v>332629.99965856428</v>
      </c>
      <c r="G19" s="8">
        <f t="shared" si="0"/>
        <v>-385908.10968650156</v>
      </c>
      <c r="H19" s="4">
        <f t="shared" ref="H19:H82" si="3">SUM(E19:G19)</f>
        <v>49841221.838756703</v>
      </c>
    </row>
    <row r="20" spans="4:8" x14ac:dyDescent="0.3">
      <c r="D20">
        <v>4</v>
      </c>
      <c r="E20" s="4">
        <f t="shared" si="1"/>
        <v>49841221.838756703</v>
      </c>
      <c r="F20">
        <f t="shared" si="2"/>
        <v>332274.81225837802</v>
      </c>
      <c r="G20" s="8">
        <f t="shared" si="0"/>
        <v>-385908.10968650156</v>
      </c>
      <c r="H20" s="4">
        <f t="shared" si="3"/>
        <v>49787588.541328579</v>
      </c>
    </row>
    <row r="21" spans="4:8" x14ac:dyDescent="0.3">
      <c r="D21">
        <v>5</v>
      </c>
      <c r="E21" s="4">
        <f t="shared" si="1"/>
        <v>49787588.541328579</v>
      </c>
      <c r="F21">
        <f t="shared" si="2"/>
        <v>331917.25694219052</v>
      </c>
      <c r="G21" s="8">
        <f t="shared" si="0"/>
        <v>-385908.10968650156</v>
      </c>
      <c r="H21" s="4">
        <f t="shared" si="3"/>
        <v>49733597.688584268</v>
      </c>
    </row>
    <row r="22" spans="4:8" x14ac:dyDescent="0.3">
      <c r="D22">
        <v>6</v>
      </c>
      <c r="E22" s="4">
        <f t="shared" si="1"/>
        <v>49733597.688584268</v>
      </c>
      <c r="F22">
        <f t="shared" si="2"/>
        <v>331557.31792389514</v>
      </c>
      <c r="G22" s="8">
        <f t="shared" si="0"/>
        <v>-385908.10968650156</v>
      </c>
      <c r="H22" s="4">
        <f t="shared" si="3"/>
        <v>49679246.896821663</v>
      </c>
    </row>
    <row r="23" spans="4:8" x14ac:dyDescent="0.3">
      <c r="D23">
        <v>7</v>
      </c>
      <c r="E23" s="4">
        <f t="shared" si="1"/>
        <v>49679246.896821663</v>
      </c>
      <c r="F23">
        <f t="shared" si="2"/>
        <v>331194.97931214445</v>
      </c>
      <c r="G23" s="8">
        <f t="shared" si="0"/>
        <v>-385908.10968650156</v>
      </c>
      <c r="H23" s="4">
        <f t="shared" si="3"/>
        <v>49624533.766447306</v>
      </c>
    </row>
    <row r="24" spans="4:8" x14ac:dyDescent="0.3">
      <c r="D24">
        <v>8</v>
      </c>
      <c r="E24" s="4">
        <f t="shared" si="1"/>
        <v>49624533.766447306</v>
      </c>
      <c r="F24">
        <f t="shared" si="2"/>
        <v>330830.22510964872</v>
      </c>
      <c r="G24" s="8">
        <f t="shared" si="0"/>
        <v>-385908.10968650156</v>
      </c>
      <c r="H24" s="4">
        <f t="shared" si="3"/>
        <v>49569455.881870456</v>
      </c>
    </row>
    <row r="25" spans="4:8" x14ac:dyDescent="0.3">
      <c r="D25">
        <v>9</v>
      </c>
      <c r="E25" s="4">
        <f t="shared" si="1"/>
        <v>49569455.881870456</v>
      </c>
      <c r="F25">
        <f t="shared" si="2"/>
        <v>330463.03921246971</v>
      </c>
      <c r="G25" s="8">
        <f t="shared" si="0"/>
        <v>-385908.10968650156</v>
      </c>
      <c r="H25" s="4">
        <f t="shared" si="3"/>
        <v>49514010.811396427</v>
      </c>
    </row>
    <row r="26" spans="4:8" x14ac:dyDescent="0.3">
      <c r="D26">
        <v>10</v>
      </c>
      <c r="E26" s="4">
        <f t="shared" si="1"/>
        <v>49514010.811396427</v>
      </c>
      <c r="F26">
        <f t="shared" si="2"/>
        <v>330093.40540930955</v>
      </c>
      <c r="G26" s="8">
        <f t="shared" si="0"/>
        <v>-385908.10968650156</v>
      </c>
      <c r="H26" s="4">
        <f t="shared" si="3"/>
        <v>49458196.107119232</v>
      </c>
    </row>
    <row r="27" spans="4:8" x14ac:dyDescent="0.3">
      <c r="D27">
        <v>11</v>
      </c>
      <c r="E27" s="4">
        <f t="shared" si="1"/>
        <v>49458196.107119232</v>
      </c>
      <c r="F27">
        <f t="shared" si="2"/>
        <v>329721.3073807949</v>
      </c>
      <c r="G27" s="8">
        <f t="shared" si="0"/>
        <v>-385908.10968650156</v>
      </c>
      <c r="H27" s="4">
        <f t="shared" si="3"/>
        <v>49402009.304813527</v>
      </c>
    </row>
    <row r="28" spans="4:8" x14ac:dyDescent="0.3">
      <c r="D28">
        <v>12</v>
      </c>
      <c r="E28" s="4">
        <f t="shared" si="1"/>
        <v>49402009.304813527</v>
      </c>
      <c r="F28">
        <f t="shared" si="2"/>
        <v>329346.72869875684</v>
      </c>
      <c r="G28" s="8">
        <f t="shared" si="0"/>
        <v>-385908.10968650156</v>
      </c>
      <c r="H28" s="4">
        <f t="shared" si="3"/>
        <v>49345447.923825786</v>
      </c>
    </row>
    <row r="29" spans="4:8" x14ac:dyDescent="0.3">
      <c r="D29">
        <v>13</v>
      </c>
      <c r="E29" s="4">
        <f t="shared" si="1"/>
        <v>49345447.923825786</v>
      </c>
      <c r="F29">
        <f t="shared" si="2"/>
        <v>328969.65282550524</v>
      </c>
      <c r="G29" s="8">
        <f t="shared" si="0"/>
        <v>-385908.10968650156</v>
      </c>
      <c r="H29" s="4">
        <f t="shared" si="3"/>
        <v>49288509.466964789</v>
      </c>
    </row>
    <row r="30" spans="4:8" x14ac:dyDescent="0.3">
      <c r="D30">
        <v>14</v>
      </c>
      <c r="E30" s="4">
        <f t="shared" si="1"/>
        <v>49288509.466964789</v>
      </c>
      <c r="F30">
        <f t="shared" si="2"/>
        <v>328590.06311309861</v>
      </c>
      <c r="G30" s="8">
        <f t="shared" si="0"/>
        <v>-385908.10968650156</v>
      </c>
      <c r="H30" s="4">
        <f t="shared" si="3"/>
        <v>49231191.420391388</v>
      </c>
    </row>
    <row r="31" spans="4:8" x14ac:dyDescent="0.3">
      <c r="D31">
        <v>15</v>
      </c>
      <c r="E31" s="4">
        <f t="shared" si="1"/>
        <v>49231191.420391388</v>
      </c>
      <c r="F31">
        <f t="shared" si="2"/>
        <v>328207.94280260929</v>
      </c>
      <c r="G31" s="8">
        <f t="shared" si="0"/>
        <v>-385908.10968650156</v>
      </c>
      <c r="H31" s="4">
        <f t="shared" si="3"/>
        <v>49173491.253507495</v>
      </c>
    </row>
    <row r="32" spans="4:8" x14ac:dyDescent="0.3">
      <c r="D32">
        <v>16</v>
      </c>
      <c r="E32" s="4">
        <f t="shared" si="1"/>
        <v>49173491.253507495</v>
      </c>
      <c r="F32">
        <f t="shared" si="2"/>
        <v>327823.27502338332</v>
      </c>
      <c r="G32" s="8">
        <f t="shared" si="0"/>
        <v>-385908.10968650156</v>
      </c>
      <c r="H32" s="4">
        <f t="shared" si="3"/>
        <v>49115406.418844379</v>
      </c>
    </row>
    <row r="33" spans="4:8" x14ac:dyDescent="0.3">
      <c r="D33">
        <v>17</v>
      </c>
      <c r="E33" s="4">
        <f t="shared" si="1"/>
        <v>49115406.418844379</v>
      </c>
      <c r="F33">
        <f t="shared" si="2"/>
        <v>327436.04279229586</v>
      </c>
      <c r="G33" s="8">
        <f t="shared" si="0"/>
        <v>-385908.10968650156</v>
      </c>
      <c r="H33" s="4">
        <f t="shared" si="3"/>
        <v>49056934.351950176</v>
      </c>
    </row>
    <row r="34" spans="4:8" x14ac:dyDescent="0.3">
      <c r="D34">
        <v>18</v>
      </c>
      <c r="E34" s="4">
        <f t="shared" si="1"/>
        <v>49056934.351950176</v>
      </c>
      <c r="F34">
        <f t="shared" si="2"/>
        <v>327046.2290130012</v>
      </c>
      <c r="G34" s="8">
        <f t="shared" si="0"/>
        <v>-385908.10968650156</v>
      </c>
      <c r="H34" s="4">
        <f t="shared" si="3"/>
        <v>48998072.471276678</v>
      </c>
    </row>
    <row r="35" spans="4:8" x14ac:dyDescent="0.3">
      <c r="D35">
        <v>19</v>
      </c>
      <c r="E35" s="4">
        <f t="shared" si="1"/>
        <v>48998072.471276678</v>
      </c>
      <c r="F35">
        <f t="shared" si="2"/>
        <v>326653.81647517788</v>
      </c>
      <c r="G35" s="8">
        <f t="shared" si="0"/>
        <v>-385908.10968650156</v>
      </c>
      <c r="H35" s="4">
        <f t="shared" si="3"/>
        <v>48938818.178065352</v>
      </c>
    </row>
    <row r="36" spans="4:8" x14ac:dyDescent="0.3">
      <c r="D36">
        <v>20</v>
      </c>
      <c r="E36" s="4">
        <f t="shared" si="1"/>
        <v>48938818.178065352</v>
      </c>
      <c r="F36">
        <f t="shared" si="2"/>
        <v>326258.78785376903</v>
      </c>
      <c r="G36" s="8">
        <f t="shared" si="0"/>
        <v>-385908.10968650156</v>
      </c>
      <c r="H36" s="4">
        <f t="shared" si="3"/>
        <v>48879168.856232621</v>
      </c>
    </row>
    <row r="37" spans="4:8" x14ac:dyDescent="0.3">
      <c r="D37">
        <v>21</v>
      </c>
      <c r="E37" s="4">
        <f t="shared" si="1"/>
        <v>48879168.856232621</v>
      </c>
      <c r="F37">
        <f t="shared" si="2"/>
        <v>325861.1257082175</v>
      </c>
      <c r="G37" s="8">
        <f t="shared" si="0"/>
        <v>-385908.10968650156</v>
      </c>
      <c r="H37" s="4">
        <f t="shared" si="3"/>
        <v>48819121.872254334</v>
      </c>
    </row>
    <row r="38" spans="4:8" x14ac:dyDescent="0.3">
      <c r="D38">
        <v>22</v>
      </c>
      <c r="E38" s="4">
        <f t="shared" si="1"/>
        <v>48819121.872254334</v>
      </c>
      <c r="F38">
        <f t="shared" si="2"/>
        <v>325460.81248169561</v>
      </c>
      <c r="G38" s="8">
        <f t="shared" si="0"/>
        <v>-385908.10968650156</v>
      </c>
      <c r="H38" s="4">
        <f t="shared" si="3"/>
        <v>48758674.575049527</v>
      </c>
    </row>
    <row r="39" spans="4:8" x14ac:dyDescent="0.3">
      <c r="D39">
        <v>23</v>
      </c>
      <c r="E39" s="4">
        <f t="shared" si="1"/>
        <v>48758674.575049527</v>
      </c>
      <c r="F39">
        <f t="shared" si="2"/>
        <v>325057.83050033019</v>
      </c>
      <c r="G39" s="8">
        <f t="shared" si="0"/>
        <v>-385908.10968650156</v>
      </c>
      <c r="H39" s="4">
        <f t="shared" si="3"/>
        <v>48697824.295863353</v>
      </c>
    </row>
    <row r="40" spans="4:8" x14ac:dyDescent="0.3">
      <c r="D40">
        <v>24</v>
      </c>
      <c r="E40" s="4">
        <f t="shared" si="1"/>
        <v>48697824.295863353</v>
      </c>
      <c r="F40">
        <f t="shared" si="2"/>
        <v>324652.16197242239</v>
      </c>
      <c r="G40" s="8">
        <f t="shared" si="0"/>
        <v>-385908.10968650156</v>
      </c>
      <c r="H40" s="4">
        <f t="shared" si="3"/>
        <v>48636568.348149277</v>
      </c>
    </row>
    <row r="41" spans="4:8" x14ac:dyDescent="0.3">
      <c r="D41">
        <v>25</v>
      </c>
      <c r="E41" s="4">
        <f t="shared" si="1"/>
        <v>48636568.348149277</v>
      </c>
      <c r="F41">
        <f t="shared" si="2"/>
        <v>324243.78898766189</v>
      </c>
      <c r="G41" s="8">
        <f t="shared" si="0"/>
        <v>-385908.10968650156</v>
      </c>
      <c r="H41" s="4">
        <f t="shared" si="3"/>
        <v>48574904.027450435</v>
      </c>
    </row>
    <row r="42" spans="4:8" x14ac:dyDescent="0.3">
      <c r="D42">
        <v>26</v>
      </c>
      <c r="E42" s="4">
        <f t="shared" si="1"/>
        <v>48574904.027450435</v>
      </c>
      <c r="F42">
        <f t="shared" si="2"/>
        <v>323832.69351633627</v>
      </c>
      <c r="G42" s="8">
        <f t="shared" si="0"/>
        <v>-385908.10968650156</v>
      </c>
      <c r="H42" s="4">
        <f t="shared" si="3"/>
        <v>48512828.61128027</v>
      </c>
    </row>
    <row r="43" spans="4:8" x14ac:dyDescent="0.3">
      <c r="D43">
        <v>27</v>
      </c>
      <c r="E43" s="4">
        <f t="shared" si="1"/>
        <v>48512828.61128027</v>
      </c>
      <c r="F43">
        <f t="shared" si="2"/>
        <v>323418.85740853514</v>
      </c>
      <c r="G43" s="8">
        <f t="shared" si="0"/>
        <v>-385908.10968650156</v>
      </c>
      <c r="H43" s="4">
        <f t="shared" si="3"/>
        <v>48450339.359002307</v>
      </c>
    </row>
    <row r="44" spans="4:8" x14ac:dyDescent="0.3">
      <c r="D44">
        <v>28</v>
      </c>
      <c r="E44" s="4">
        <f t="shared" si="1"/>
        <v>48450339.359002307</v>
      </c>
      <c r="F44">
        <f t="shared" si="2"/>
        <v>323002.26239334873</v>
      </c>
      <c r="G44" s="8">
        <f t="shared" si="0"/>
        <v>-385908.10968650156</v>
      </c>
      <c r="H44" s="4">
        <f t="shared" si="3"/>
        <v>48387433.511709154</v>
      </c>
    </row>
    <row r="45" spans="4:8" x14ac:dyDescent="0.3">
      <c r="D45">
        <v>29</v>
      </c>
      <c r="E45" s="4">
        <f t="shared" si="1"/>
        <v>48387433.511709154</v>
      </c>
      <c r="F45">
        <f t="shared" si="2"/>
        <v>322582.89007806103</v>
      </c>
      <c r="G45" s="8">
        <f t="shared" si="0"/>
        <v>-385908.10968650156</v>
      </c>
      <c r="H45" s="4">
        <f t="shared" si="3"/>
        <v>48324108.292100713</v>
      </c>
    </row>
    <row r="46" spans="4:8" x14ac:dyDescent="0.3">
      <c r="D46">
        <v>30</v>
      </c>
      <c r="E46" s="4">
        <f t="shared" si="1"/>
        <v>48324108.292100713</v>
      </c>
      <c r="F46">
        <f t="shared" si="2"/>
        <v>322160.72194733808</v>
      </c>
      <c r="G46" s="8">
        <f t="shared" si="0"/>
        <v>-385908.10968650156</v>
      </c>
      <c r="H46" s="4">
        <f t="shared" si="3"/>
        <v>48260360.904361546</v>
      </c>
    </row>
    <row r="47" spans="4:8" x14ac:dyDescent="0.3">
      <c r="D47">
        <v>31</v>
      </c>
      <c r="E47" s="4">
        <f t="shared" si="1"/>
        <v>48260360.904361546</v>
      </c>
      <c r="F47">
        <f t="shared" si="2"/>
        <v>321735.73936241033</v>
      </c>
      <c r="G47" s="8">
        <f t="shared" si="0"/>
        <v>-385908.10968650156</v>
      </c>
      <c r="H47" s="4">
        <f t="shared" si="3"/>
        <v>48196188.534037456</v>
      </c>
    </row>
    <row r="48" spans="4:8" x14ac:dyDescent="0.3">
      <c r="D48">
        <v>32</v>
      </c>
      <c r="E48" s="4">
        <f t="shared" si="1"/>
        <v>48196188.534037456</v>
      </c>
      <c r="F48">
        <f t="shared" si="2"/>
        <v>321307.92356024974</v>
      </c>
      <c r="G48" s="8">
        <f t="shared" si="0"/>
        <v>-385908.10968650156</v>
      </c>
      <c r="H48" s="4">
        <f t="shared" si="3"/>
        <v>48131588.347911201</v>
      </c>
    </row>
    <row r="49" spans="4:17" x14ac:dyDescent="0.3">
      <c r="D49">
        <v>33</v>
      </c>
      <c r="E49" s="4">
        <f t="shared" si="1"/>
        <v>48131588.347911201</v>
      </c>
      <c r="F49">
        <f t="shared" si="2"/>
        <v>320877.25565274135</v>
      </c>
      <c r="G49" s="8">
        <f t="shared" si="0"/>
        <v>-385908.10968650156</v>
      </c>
      <c r="H49" s="4">
        <f t="shared" si="3"/>
        <v>48066557.493877441</v>
      </c>
      <c r="K49" s="7" t="s">
        <v>55</v>
      </c>
    </row>
    <row r="50" spans="4:17" x14ac:dyDescent="0.3">
      <c r="D50">
        <v>34</v>
      </c>
      <c r="E50" s="4">
        <f t="shared" si="1"/>
        <v>48066557.493877441</v>
      </c>
      <c r="F50">
        <f t="shared" si="2"/>
        <v>320443.7166258496</v>
      </c>
      <c r="G50" s="8">
        <f t="shared" si="0"/>
        <v>-385908.10968650156</v>
      </c>
      <c r="H50" s="4">
        <f t="shared" si="3"/>
        <v>48001093.100816786</v>
      </c>
      <c r="L50" s="13" t="s">
        <v>56</v>
      </c>
      <c r="M50" s="11">
        <f>E53-5000000</f>
        <v>42868852.117305689</v>
      </c>
      <c r="N50" s="2"/>
      <c r="O50" s="13" t="s">
        <v>57</v>
      </c>
      <c r="P50" s="10"/>
      <c r="Q50" s="12">
        <f>PMT(M6, 300-36, M50, 0, 0)</f>
        <v>-345599.21438013314</v>
      </c>
    </row>
    <row r="51" spans="4:17" x14ac:dyDescent="0.3">
      <c r="D51">
        <v>35</v>
      </c>
      <c r="E51" s="4">
        <f t="shared" si="1"/>
        <v>48001093.100816786</v>
      </c>
      <c r="F51">
        <f t="shared" si="2"/>
        <v>320007.28733877861</v>
      </c>
      <c r="G51" s="8">
        <f t="shared" si="0"/>
        <v>-385908.10968650156</v>
      </c>
      <c r="H51" s="4">
        <f t="shared" si="3"/>
        <v>47935192.278469063</v>
      </c>
    </row>
    <row r="52" spans="4:17" x14ac:dyDescent="0.3">
      <c r="D52">
        <v>36</v>
      </c>
      <c r="E52" s="4">
        <f t="shared" si="1"/>
        <v>47935192.278469063</v>
      </c>
      <c r="F52">
        <f t="shared" si="2"/>
        <v>319567.94852312712</v>
      </c>
      <c r="G52" s="8">
        <f t="shared" si="0"/>
        <v>-385908.10968650156</v>
      </c>
      <c r="H52" s="4">
        <f t="shared" si="3"/>
        <v>47868852.117305689</v>
      </c>
      <c r="J52" t="s">
        <v>14</v>
      </c>
      <c r="K52" t="s">
        <v>16</v>
      </c>
      <c r="L52" t="s">
        <v>52</v>
      </c>
      <c r="M52" t="s">
        <v>15</v>
      </c>
    </row>
    <row r="53" spans="4:17" x14ac:dyDescent="0.3">
      <c r="D53">
        <v>37</v>
      </c>
      <c r="E53" s="4">
        <f t="shared" si="1"/>
        <v>47868852.117305689</v>
      </c>
      <c r="F53">
        <f t="shared" si="2"/>
        <v>319125.68078203796</v>
      </c>
      <c r="G53" s="8">
        <f t="shared" si="0"/>
        <v>-385908.10968650156</v>
      </c>
      <c r="H53" s="4">
        <f t="shared" si="3"/>
        <v>47802069.688401222</v>
      </c>
      <c r="J53" s="4">
        <v>42868852.117305689</v>
      </c>
      <c r="K53">
        <f>$M$6*J53</f>
        <v>285792.34744870459</v>
      </c>
      <c r="L53" s="8">
        <f>$Q$50</f>
        <v>-345599.21438013314</v>
      </c>
      <c r="M53" s="4">
        <f>SUM(J53:L53)</f>
        <v>42809045.250374265</v>
      </c>
    </row>
    <row r="54" spans="4:17" x14ac:dyDescent="0.3">
      <c r="D54">
        <v>38</v>
      </c>
      <c r="E54" s="4">
        <f t="shared" si="1"/>
        <v>47802069.688401222</v>
      </c>
      <c r="F54">
        <f t="shared" si="2"/>
        <v>318680.46458934149</v>
      </c>
      <c r="G54" s="8">
        <f t="shared" si="0"/>
        <v>-385908.10968650156</v>
      </c>
      <c r="H54" s="4">
        <f t="shared" si="3"/>
        <v>47734842.043304063</v>
      </c>
      <c r="J54" s="4">
        <f>M53</f>
        <v>42809045.250374265</v>
      </c>
      <c r="K54">
        <f>$M$6*J54</f>
        <v>285393.63500249514</v>
      </c>
      <c r="L54" s="8">
        <f>$Q$50</f>
        <v>-345599.21438013314</v>
      </c>
      <c r="M54" s="4">
        <f>SUM(J54:L54)</f>
        <v>42748839.670996629</v>
      </c>
    </row>
    <row r="55" spans="4:17" x14ac:dyDescent="0.3">
      <c r="D55">
        <v>39</v>
      </c>
      <c r="E55" s="4">
        <f t="shared" si="1"/>
        <v>47734842.043304063</v>
      </c>
      <c r="F55">
        <f t="shared" si="2"/>
        <v>318232.28028869379</v>
      </c>
      <c r="G55" s="8">
        <f t="shared" si="0"/>
        <v>-385908.10968650156</v>
      </c>
      <c r="H55" s="4">
        <f t="shared" si="3"/>
        <v>47667166.213906258</v>
      </c>
      <c r="J55" s="4">
        <f t="shared" ref="J55:J118" si="4">M54</f>
        <v>42748839.670996629</v>
      </c>
      <c r="K55">
        <f t="shared" ref="K55:K118" si="5">$M$6*J55</f>
        <v>284992.2644733109</v>
      </c>
      <c r="L55" s="8">
        <f t="shared" ref="L55:L118" si="6">$Q$50</f>
        <v>-345599.21438013314</v>
      </c>
      <c r="M55" s="4">
        <f t="shared" ref="M55:M118" si="7">SUM(J55:L55)</f>
        <v>42688232.72108981</v>
      </c>
    </row>
    <row r="56" spans="4:17" x14ac:dyDescent="0.3">
      <c r="D56">
        <v>40</v>
      </c>
      <c r="E56" s="4">
        <f t="shared" si="1"/>
        <v>47667166.213906258</v>
      </c>
      <c r="F56">
        <f t="shared" si="2"/>
        <v>317781.1080927084</v>
      </c>
      <c r="G56" s="8">
        <f t="shared" si="0"/>
        <v>-385908.10968650156</v>
      </c>
      <c r="H56" s="4">
        <f t="shared" si="3"/>
        <v>47599039.212312467</v>
      </c>
      <c r="J56" s="4">
        <f t="shared" si="4"/>
        <v>42688232.72108981</v>
      </c>
      <c r="K56">
        <f t="shared" si="5"/>
        <v>284588.21814059874</v>
      </c>
      <c r="L56" s="8">
        <f t="shared" si="6"/>
        <v>-345599.21438013314</v>
      </c>
      <c r="M56" s="4">
        <f t="shared" si="7"/>
        <v>42627221.724850282</v>
      </c>
    </row>
    <row r="57" spans="4:17" x14ac:dyDescent="0.3">
      <c r="D57">
        <v>41</v>
      </c>
      <c r="E57" s="4">
        <f t="shared" si="1"/>
        <v>47599039.212312467</v>
      </c>
      <c r="F57">
        <f t="shared" si="2"/>
        <v>317326.92808208312</v>
      </c>
      <c r="G57" s="8">
        <f t="shared" si="0"/>
        <v>-385908.10968650156</v>
      </c>
      <c r="H57" s="4">
        <f t="shared" si="3"/>
        <v>47530458.030708052</v>
      </c>
      <c r="J57" s="4">
        <f t="shared" si="4"/>
        <v>42627221.724850282</v>
      </c>
      <c r="K57">
        <f t="shared" si="5"/>
        <v>284181.47816566855</v>
      </c>
      <c r="L57" s="8">
        <f t="shared" si="6"/>
        <v>-345599.21438013314</v>
      </c>
      <c r="M57" s="4">
        <f t="shared" si="7"/>
        <v>42565803.988635823</v>
      </c>
    </row>
    <row r="58" spans="4:17" x14ac:dyDescent="0.3">
      <c r="D58">
        <v>42</v>
      </c>
      <c r="E58" s="4">
        <f t="shared" si="1"/>
        <v>47530458.030708052</v>
      </c>
      <c r="F58">
        <f t="shared" si="2"/>
        <v>316869.72020472039</v>
      </c>
      <c r="G58" s="8">
        <f t="shared" si="0"/>
        <v>-385908.10968650156</v>
      </c>
      <c r="H58" s="4">
        <f t="shared" si="3"/>
        <v>47461419.641226269</v>
      </c>
      <c r="J58" s="4">
        <f t="shared" si="4"/>
        <v>42565803.988635823</v>
      </c>
      <c r="K58">
        <f t="shared" si="5"/>
        <v>283772.0265909055</v>
      </c>
      <c r="L58" s="8">
        <f t="shared" si="6"/>
        <v>-345599.21438013314</v>
      </c>
      <c r="M58" s="4">
        <f t="shared" si="7"/>
        <v>42503976.800846599</v>
      </c>
    </row>
    <row r="59" spans="4:17" x14ac:dyDescent="0.3">
      <c r="D59">
        <v>43</v>
      </c>
      <c r="E59" s="4">
        <f t="shared" si="1"/>
        <v>47461419.641226269</v>
      </c>
      <c r="F59">
        <f t="shared" si="2"/>
        <v>316409.46427484183</v>
      </c>
      <c r="G59" s="8">
        <f t="shared" si="0"/>
        <v>-385908.10968650156</v>
      </c>
      <c r="H59" s="4">
        <f t="shared" si="3"/>
        <v>47391920.995814607</v>
      </c>
      <c r="J59" s="4">
        <f t="shared" si="4"/>
        <v>42503976.800846599</v>
      </c>
      <c r="K59">
        <f t="shared" si="5"/>
        <v>283359.84533897735</v>
      </c>
      <c r="L59" s="8">
        <f t="shared" si="6"/>
        <v>-345599.21438013314</v>
      </c>
      <c r="M59" s="4">
        <f t="shared" si="7"/>
        <v>42441737.431805447</v>
      </c>
    </row>
    <row r="60" spans="4:17" x14ac:dyDescent="0.3">
      <c r="D60">
        <v>44</v>
      </c>
      <c r="E60" s="4">
        <f t="shared" si="1"/>
        <v>47391920.995814607</v>
      </c>
      <c r="F60">
        <f t="shared" si="2"/>
        <v>315946.13997209742</v>
      </c>
      <c r="G60" s="8">
        <f t="shared" si="0"/>
        <v>-385908.10968650156</v>
      </c>
      <c r="H60" s="4">
        <f t="shared" si="3"/>
        <v>47321959.026100203</v>
      </c>
      <c r="J60" s="4">
        <f t="shared" si="4"/>
        <v>42441737.431805447</v>
      </c>
      <c r="K60">
        <f t="shared" si="5"/>
        <v>282944.91621203633</v>
      </c>
      <c r="L60" s="8">
        <f t="shared" si="6"/>
        <v>-345599.21438013314</v>
      </c>
      <c r="M60" s="4">
        <f t="shared" si="7"/>
        <v>42379083.133637354</v>
      </c>
    </row>
    <row r="61" spans="4:17" x14ac:dyDescent="0.3">
      <c r="D61">
        <v>45</v>
      </c>
      <c r="E61" s="4">
        <f t="shared" si="1"/>
        <v>47321959.026100203</v>
      </c>
      <c r="F61">
        <f t="shared" si="2"/>
        <v>315479.72684066807</v>
      </c>
      <c r="G61" s="8">
        <f t="shared" si="0"/>
        <v>-385908.10968650156</v>
      </c>
      <c r="H61" s="4">
        <f t="shared" si="3"/>
        <v>47251530.643254369</v>
      </c>
      <c r="J61" s="4">
        <f t="shared" si="4"/>
        <v>42379083.133637354</v>
      </c>
      <c r="K61">
        <f t="shared" si="5"/>
        <v>282527.22089091572</v>
      </c>
      <c r="L61" s="8">
        <f t="shared" si="6"/>
        <v>-345599.21438013314</v>
      </c>
      <c r="M61" s="4">
        <f t="shared" si="7"/>
        <v>42316011.14014814</v>
      </c>
    </row>
    <row r="62" spans="4:17" x14ac:dyDescent="0.3">
      <c r="D62">
        <v>46</v>
      </c>
      <c r="E62" s="4">
        <f t="shared" si="1"/>
        <v>47251530.643254369</v>
      </c>
      <c r="F62">
        <f t="shared" si="2"/>
        <v>315010.20428836247</v>
      </c>
      <c r="G62" s="8">
        <f t="shared" si="0"/>
        <v>-385908.10968650156</v>
      </c>
      <c r="H62" s="4">
        <f t="shared" si="3"/>
        <v>47180632.737856232</v>
      </c>
      <c r="J62" s="4">
        <f t="shared" si="4"/>
        <v>42316011.14014814</v>
      </c>
      <c r="K62">
        <f t="shared" si="5"/>
        <v>282106.74093432096</v>
      </c>
      <c r="L62" s="8">
        <f t="shared" si="6"/>
        <v>-345599.21438013314</v>
      </c>
      <c r="M62" s="4">
        <f t="shared" si="7"/>
        <v>42252518.66670233</v>
      </c>
    </row>
    <row r="63" spans="4:17" x14ac:dyDescent="0.3">
      <c r="D63">
        <v>47</v>
      </c>
      <c r="E63" s="4">
        <f t="shared" si="1"/>
        <v>47180632.737856232</v>
      </c>
      <c r="F63">
        <f t="shared" si="2"/>
        <v>314537.55158570822</v>
      </c>
      <c r="G63" s="8">
        <f t="shared" si="0"/>
        <v>-385908.10968650156</v>
      </c>
      <c r="H63" s="4">
        <f t="shared" si="3"/>
        <v>47109262.179755442</v>
      </c>
      <c r="J63" s="4">
        <f t="shared" si="4"/>
        <v>42252518.66670233</v>
      </c>
      <c r="K63">
        <f t="shared" si="5"/>
        <v>281683.45777801552</v>
      </c>
      <c r="L63" s="8">
        <f t="shared" si="6"/>
        <v>-345599.21438013314</v>
      </c>
      <c r="M63" s="4">
        <f t="shared" si="7"/>
        <v>42188602.910100214</v>
      </c>
    </row>
    <row r="64" spans="4:17" x14ac:dyDescent="0.3">
      <c r="D64">
        <v>48</v>
      </c>
      <c r="E64" s="4">
        <f t="shared" si="1"/>
        <v>47109262.179755442</v>
      </c>
      <c r="F64">
        <f t="shared" si="2"/>
        <v>314061.7478650363</v>
      </c>
      <c r="G64" s="8">
        <f t="shared" si="0"/>
        <v>-385908.10968650156</v>
      </c>
      <c r="H64" s="4">
        <f t="shared" si="3"/>
        <v>47037415.817933977</v>
      </c>
      <c r="J64" s="4">
        <f t="shared" si="4"/>
        <v>42188602.910100214</v>
      </c>
      <c r="K64">
        <f t="shared" si="5"/>
        <v>281257.35273400147</v>
      </c>
      <c r="L64" s="8">
        <f t="shared" si="6"/>
        <v>-345599.21438013314</v>
      </c>
      <c r="M64" s="4">
        <f t="shared" si="7"/>
        <v>42124261.048454084</v>
      </c>
    </row>
    <row r="65" spans="4:13" x14ac:dyDescent="0.3">
      <c r="D65">
        <v>49</v>
      </c>
      <c r="E65" s="4">
        <f t="shared" si="1"/>
        <v>47037415.817933977</v>
      </c>
      <c r="F65">
        <f t="shared" si="2"/>
        <v>313582.77211955987</v>
      </c>
      <c r="G65" s="8">
        <f t="shared" si="0"/>
        <v>-385908.10968650156</v>
      </c>
      <c r="H65" s="4">
        <f t="shared" si="3"/>
        <v>46965090.480367035</v>
      </c>
      <c r="J65" s="4">
        <f t="shared" si="4"/>
        <v>42124261.048454084</v>
      </c>
      <c r="K65">
        <f t="shared" si="5"/>
        <v>280828.40698969393</v>
      </c>
      <c r="L65" s="8">
        <f t="shared" si="6"/>
        <v>-345599.21438013314</v>
      </c>
      <c r="M65" s="4">
        <f t="shared" si="7"/>
        <v>42059490.241063647</v>
      </c>
    </row>
    <row r="66" spans="4:13" x14ac:dyDescent="0.3">
      <c r="D66">
        <v>50</v>
      </c>
      <c r="E66" s="4">
        <f t="shared" si="1"/>
        <v>46965090.480367035</v>
      </c>
      <c r="F66">
        <f t="shared" si="2"/>
        <v>313100.60320244695</v>
      </c>
      <c r="G66" s="8">
        <f t="shared" si="0"/>
        <v>-385908.10968650156</v>
      </c>
      <c r="H66" s="4">
        <f t="shared" si="3"/>
        <v>46892282.973882981</v>
      </c>
      <c r="J66" s="4">
        <f t="shared" si="4"/>
        <v>42059490.241063647</v>
      </c>
      <c r="K66">
        <f t="shared" si="5"/>
        <v>280396.60160709103</v>
      </c>
      <c r="L66" s="8">
        <f t="shared" si="6"/>
        <v>-345599.21438013314</v>
      </c>
      <c r="M66" s="4">
        <f t="shared" si="7"/>
        <v>41994287.628290609</v>
      </c>
    </row>
    <row r="67" spans="4:13" x14ac:dyDescent="0.3">
      <c r="D67">
        <v>51</v>
      </c>
      <c r="E67" s="4">
        <f t="shared" si="1"/>
        <v>46892282.973882981</v>
      </c>
      <c r="F67">
        <f t="shared" si="2"/>
        <v>312615.21982588654</v>
      </c>
      <c r="G67" s="8">
        <f t="shared" si="0"/>
        <v>-385908.10968650156</v>
      </c>
      <c r="H67" s="4">
        <f t="shared" si="3"/>
        <v>46818990.084022366</v>
      </c>
      <c r="J67" s="4">
        <f t="shared" si="4"/>
        <v>41994287.628290609</v>
      </c>
      <c r="K67">
        <f t="shared" si="5"/>
        <v>279961.9175219374</v>
      </c>
      <c r="L67" s="8">
        <f t="shared" si="6"/>
        <v>-345599.21438013314</v>
      </c>
      <c r="M67" s="4">
        <f t="shared" si="7"/>
        <v>41928650.331432417</v>
      </c>
    </row>
    <row r="68" spans="4:13" x14ac:dyDescent="0.3">
      <c r="D68">
        <v>52</v>
      </c>
      <c r="E68" s="4">
        <f t="shared" si="1"/>
        <v>46818990.084022366</v>
      </c>
      <c r="F68">
        <f t="shared" si="2"/>
        <v>312126.60056014912</v>
      </c>
      <c r="G68" s="8">
        <f t="shared" si="0"/>
        <v>-385908.10968650156</v>
      </c>
      <c r="H68" s="4">
        <f t="shared" si="3"/>
        <v>46745208.574896015</v>
      </c>
      <c r="J68" s="4">
        <f t="shared" si="4"/>
        <v>41928650.331432417</v>
      </c>
      <c r="K68">
        <f t="shared" si="5"/>
        <v>279524.33554288279</v>
      </c>
      <c r="L68" s="8">
        <f t="shared" si="6"/>
        <v>-345599.21438013314</v>
      </c>
      <c r="M68" s="4">
        <f t="shared" si="7"/>
        <v>41862575.452595167</v>
      </c>
    </row>
    <row r="69" spans="4:13" x14ac:dyDescent="0.3">
      <c r="D69">
        <v>53</v>
      </c>
      <c r="E69" s="4">
        <f t="shared" si="1"/>
        <v>46745208.574896015</v>
      </c>
      <c r="F69">
        <f t="shared" si="2"/>
        <v>311634.7238326401</v>
      </c>
      <c r="G69" s="8">
        <f t="shared" si="0"/>
        <v>-385908.10968650156</v>
      </c>
      <c r="H69" s="4">
        <f t="shared" si="3"/>
        <v>46670935.189042151</v>
      </c>
      <c r="J69" s="4">
        <f t="shared" si="4"/>
        <v>41862575.452595167</v>
      </c>
      <c r="K69">
        <f t="shared" si="5"/>
        <v>279083.83635063446</v>
      </c>
      <c r="L69" s="8">
        <f t="shared" si="6"/>
        <v>-345599.21438013314</v>
      </c>
      <c r="M69" s="4">
        <f t="shared" si="7"/>
        <v>41796060.074565671</v>
      </c>
    </row>
    <row r="70" spans="4:13" x14ac:dyDescent="0.3">
      <c r="D70">
        <v>54</v>
      </c>
      <c r="E70" s="4">
        <f t="shared" si="1"/>
        <v>46670935.189042151</v>
      </c>
      <c r="F70">
        <f t="shared" si="2"/>
        <v>311139.56792694767</v>
      </c>
      <c r="G70" s="8">
        <f t="shared" si="0"/>
        <v>-385908.10968650156</v>
      </c>
      <c r="H70" s="4">
        <f t="shared" si="3"/>
        <v>46596166.6472826</v>
      </c>
      <c r="J70" s="4">
        <f t="shared" si="4"/>
        <v>41796060.074565671</v>
      </c>
      <c r="K70">
        <f t="shared" si="5"/>
        <v>278640.40049710451</v>
      </c>
      <c r="L70" s="8">
        <f t="shared" si="6"/>
        <v>-345599.21438013314</v>
      </c>
      <c r="M70" s="4">
        <f t="shared" si="7"/>
        <v>41729101.260682642</v>
      </c>
    </row>
    <row r="71" spans="4:13" x14ac:dyDescent="0.3">
      <c r="D71">
        <v>55</v>
      </c>
      <c r="E71" s="4">
        <f t="shared" si="1"/>
        <v>46596166.6472826</v>
      </c>
      <c r="F71">
        <f t="shared" si="2"/>
        <v>310641.11098188401</v>
      </c>
      <c r="G71" s="8">
        <f t="shared" si="0"/>
        <v>-385908.10968650156</v>
      </c>
      <c r="H71" s="4">
        <f t="shared" si="3"/>
        <v>46520899.648577981</v>
      </c>
      <c r="J71" s="4">
        <f t="shared" si="4"/>
        <v>41729101.260682642</v>
      </c>
      <c r="K71">
        <f t="shared" si="5"/>
        <v>278194.00840455096</v>
      </c>
      <c r="L71" s="8">
        <f t="shared" si="6"/>
        <v>-345599.21438013314</v>
      </c>
      <c r="M71" s="4">
        <f t="shared" si="7"/>
        <v>41661696.054707065</v>
      </c>
    </row>
    <row r="72" spans="4:13" x14ac:dyDescent="0.3">
      <c r="D72">
        <v>56</v>
      </c>
      <c r="E72" s="4">
        <f t="shared" si="1"/>
        <v>46520899.648577981</v>
      </c>
      <c r="F72">
        <f t="shared" si="2"/>
        <v>310139.3309905199</v>
      </c>
      <c r="G72" s="8">
        <f t="shared" si="0"/>
        <v>-385908.10968650156</v>
      </c>
      <c r="H72" s="4">
        <f t="shared" si="3"/>
        <v>46445130.869882002</v>
      </c>
      <c r="J72" s="4">
        <f t="shared" si="4"/>
        <v>41661696.054707065</v>
      </c>
      <c r="K72">
        <f t="shared" si="5"/>
        <v>277744.64036471379</v>
      </c>
      <c r="L72" s="8">
        <f t="shared" si="6"/>
        <v>-345599.21438013314</v>
      </c>
      <c r="M72" s="4">
        <f t="shared" si="7"/>
        <v>41593841.480691649</v>
      </c>
    </row>
    <row r="73" spans="4:13" x14ac:dyDescent="0.3">
      <c r="D73">
        <v>57</v>
      </c>
      <c r="E73" s="4">
        <f t="shared" si="1"/>
        <v>46445130.869882002</v>
      </c>
      <c r="F73">
        <f t="shared" si="2"/>
        <v>309634.20579921338</v>
      </c>
      <c r="G73" s="8">
        <f t="shared" si="0"/>
        <v>-385908.10968650156</v>
      </c>
      <c r="H73" s="4">
        <f t="shared" si="3"/>
        <v>46368856.965994716</v>
      </c>
      <c r="J73" s="4">
        <f t="shared" si="4"/>
        <v>41593841.480691649</v>
      </c>
      <c r="K73">
        <f t="shared" si="5"/>
        <v>277292.27653794433</v>
      </c>
      <c r="L73" s="8">
        <f t="shared" si="6"/>
        <v>-345599.21438013314</v>
      </c>
      <c r="M73" s="4">
        <f t="shared" si="7"/>
        <v>41525534.542849466</v>
      </c>
    </row>
    <row r="74" spans="4:13" x14ac:dyDescent="0.3">
      <c r="D74">
        <v>58</v>
      </c>
      <c r="E74" s="4">
        <f t="shared" si="1"/>
        <v>46368856.965994716</v>
      </c>
      <c r="F74">
        <f t="shared" si="2"/>
        <v>309125.71310663148</v>
      </c>
      <c r="G74" s="8">
        <f t="shared" si="0"/>
        <v>-385908.10968650156</v>
      </c>
      <c r="H74" s="4">
        <f t="shared" si="3"/>
        <v>46292074.569414847</v>
      </c>
      <c r="J74" s="4">
        <f t="shared" si="4"/>
        <v>41525534.542849466</v>
      </c>
      <c r="K74">
        <f t="shared" si="5"/>
        <v>276836.89695232979</v>
      </c>
      <c r="L74" s="8">
        <f t="shared" si="6"/>
        <v>-345599.21438013314</v>
      </c>
      <c r="M74" s="4">
        <f t="shared" si="7"/>
        <v>41456772.225421667</v>
      </c>
    </row>
    <row r="75" spans="4:13" x14ac:dyDescent="0.3">
      <c r="D75">
        <v>59</v>
      </c>
      <c r="E75" s="4">
        <f t="shared" si="1"/>
        <v>46292074.569414847</v>
      </c>
      <c r="F75">
        <f t="shared" si="2"/>
        <v>308613.83046276565</v>
      </c>
      <c r="G75" s="8">
        <f t="shared" si="0"/>
        <v>-385908.10968650156</v>
      </c>
      <c r="H75" s="4">
        <f t="shared" si="3"/>
        <v>46214780.290191114</v>
      </c>
      <c r="J75" s="4">
        <f t="shared" si="4"/>
        <v>41456772.225421667</v>
      </c>
      <c r="K75">
        <f t="shared" si="5"/>
        <v>276378.48150281113</v>
      </c>
      <c r="L75" s="8">
        <f t="shared" si="6"/>
        <v>-345599.21438013314</v>
      </c>
      <c r="M75" s="4">
        <f t="shared" si="7"/>
        <v>41387551.492544346</v>
      </c>
    </row>
    <row r="76" spans="4:13" x14ac:dyDescent="0.3">
      <c r="D76">
        <v>60</v>
      </c>
      <c r="E76" s="4">
        <f t="shared" si="1"/>
        <v>46214780.290191114</v>
      </c>
      <c r="F76">
        <f t="shared" si="2"/>
        <v>308098.53526794078</v>
      </c>
      <c r="G76" s="8">
        <f t="shared" si="0"/>
        <v>-385908.10968650156</v>
      </c>
      <c r="H76" s="4">
        <f t="shared" si="3"/>
        <v>46136970.715772554</v>
      </c>
      <c r="J76" s="4">
        <f t="shared" si="4"/>
        <v>41387551.492544346</v>
      </c>
      <c r="K76">
        <f t="shared" si="5"/>
        <v>275917.00995029567</v>
      </c>
      <c r="L76" s="8">
        <f t="shared" si="6"/>
        <v>-345599.21438013314</v>
      </c>
      <c r="M76" s="4">
        <f t="shared" si="7"/>
        <v>41317869.28811451</v>
      </c>
    </row>
    <row r="77" spans="4:13" x14ac:dyDescent="0.3">
      <c r="D77">
        <v>61</v>
      </c>
      <c r="E77" s="4">
        <f t="shared" si="1"/>
        <v>46136970.715772554</v>
      </c>
      <c r="F77">
        <f t="shared" si="2"/>
        <v>307579.80477181706</v>
      </c>
      <c r="G77" s="8">
        <f t="shared" si="0"/>
        <v>-385908.10968650156</v>
      </c>
      <c r="H77" s="4">
        <f t="shared" si="3"/>
        <v>46058642.410857871</v>
      </c>
      <c r="J77" s="4">
        <f t="shared" si="4"/>
        <v>41317869.28811451</v>
      </c>
      <c r="K77">
        <f t="shared" si="5"/>
        <v>275452.46192076342</v>
      </c>
      <c r="L77" s="8">
        <f t="shared" si="6"/>
        <v>-345599.21438013314</v>
      </c>
      <c r="M77" s="4">
        <f t="shared" si="7"/>
        <v>41247722.535655141</v>
      </c>
    </row>
    <row r="78" spans="4:13" x14ac:dyDescent="0.3">
      <c r="D78">
        <v>62</v>
      </c>
      <c r="E78" s="4">
        <f t="shared" si="1"/>
        <v>46058642.410857871</v>
      </c>
      <c r="F78">
        <f t="shared" si="2"/>
        <v>307057.6160723858</v>
      </c>
      <c r="G78" s="8">
        <f t="shared" si="0"/>
        <v>-385908.10968650156</v>
      </c>
      <c r="H78" s="4">
        <f t="shared" si="3"/>
        <v>45979791.917243756</v>
      </c>
      <c r="J78" s="4">
        <f t="shared" si="4"/>
        <v>41247722.535655141</v>
      </c>
      <c r="K78">
        <f t="shared" si="5"/>
        <v>274984.81690436765</v>
      </c>
      <c r="L78" s="8">
        <f t="shared" si="6"/>
        <v>-345599.21438013314</v>
      </c>
      <c r="M78" s="4">
        <f t="shared" si="7"/>
        <v>41177108.138179377</v>
      </c>
    </row>
    <row r="79" spans="4:13" x14ac:dyDescent="0.3">
      <c r="D79">
        <v>63</v>
      </c>
      <c r="E79" s="4">
        <f t="shared" si="1"/>
        <v>45979791.917243756</v>
      </c>
      <c r="F79">
        <f t="shared" si="2"/>
        <v>306531.94611495838</v>
      </c>
      <c r="G79" s="8">
        <f t="shared" si="0"/>
        <v>-385908.10968650156</v>
      </c>
      <c r="H79" s="4">
        <f t="shared" si="3"/>
        <v>45900415.753672212</v>
      </c>
      <c r="J79" s="4">
        <f t="shared" si="4"/>
        <v>41177108.138179377</v>
      </c>
      <c r="K79">
        <f t="shared" si="5"/>
        <v>274514.05425452918</v>
      </c>
      <c r="L79" s="8">
        <f t="shared" si="6"/>
        <v>-345599.21438013314</v>
      </c>
      <c r="M79" s="4">
        <f t="shared" si="7"/>
        <v>41106022.978053778</v>
      </c>
    </row>
    <row r="80" spans="4:13" x14ac:dyDescent="0.3">
      <c r="D80">
        <v>64</v>
      </c>
      <c r="E80" s="4">
        <f t="shared" si="1"/>
        <v>45900415.753672212</v>
      </c>
      <c r="F80">
        <f t="shared" si="2"/>
        <v>306002.77169114811</v>
      </c>
      <c r="G80" s="8">
        <f t="shared" si="0"/>
        <v>-385908.10968650156</v>
      </c>
      <c r="H80" s="4">
        <f t="shared" si="3"/>
        <v>45820510.415676862</v>
      </c>
      <c r="J80" s="4">
        <f t="shared" si="4"/>
        <v>41106022.978053778</v>
      </c>
      <c r="K80">
        <f t="shared" si="5"/>
        <v>274040.15318702522</v>
      </c>
      <c r="L80" s="8">
        <f t="shared" si="6"/>
        <v>-345599.21438013314</v>
      </c>
      <c r="M80" s="4">
        <f t="shared" si="7"/>
        <v>41034463.91686067</v>
      </c>
    </row>
    <row r="81" spans="4:13" x14ac:dyDescent="0.3">
      <c r="D81">
        <v>65</v>
      </c>
      <c r="E81" s="4">
        <f t="shared" si="1"/>
        <v>45820510.415676862</v>
      </c>
      <c r="F81">
        <f t="shared" si="2"/>
        <v>305470.06943784578</v>
      </c>
      <c r="G81" s="8">
        <f t="shared" si="0"/>
        <v>-385908.10968650156</v>
      </c>
      <c r="H81" s="4">
        <f t="shared" si="3"/>
        <v>45740072.375428207</v>
      </c>
      <c r="J81" s="4">
        <f t="shared" si="4"/>
        <v>41034463.91686067</v>
      </c>
      <c r="K81">
        <f t="shared" si="5"/>
        <v>273563.09277907113</v>
      </c>
      <c r="L81" s="8">
        <f t="shared" si="6"/>
        <v>-345599.21438013314</v>
      </c>
      <c r="M81" s="4">
        <f t="shared" si="7"/>
        <v>40962427.79525961</v>
      </c>
    </row>
    <row r="82" spans="4:13" x14ac:dyDescent="0.3">
      <c r="D82">
        <v>66</v>
      </c>
      <c r="E82" s="4">
        <f t="shared" si="1"/>
        <v>45740072.375428207</v>
      </c>
      <c r="F82">
        <f t="shared" si="2"/>
        <v>304933.81583618809</v>
      </c>
      <c r="G82" s="8">
        <f t="shared" ref="G82:G145" si="8">$D$12</f>
        <v>-385908.10968650156</v>
      </c>
      <c r="H82" s="4">
        <f t="shared" si="3"/>
        <v>45659098.081577897</v>
      </c>
      <c r="J82" s="4">
        <f t="shared" si="4"/>
        <v>40962427.79525961</v>
      </c>
      <c r="K82">
        <f t="shared" si="5"/>
        <v>273082.85196839744</v>
      </c>
      <c r="L82" s="8">
        <f t="shared" si="6"/>
        <v>-345599.21438013314</v>
      </c>
      <c r="M82" s="4">
        <f t="shared" si="7"/>
        <v>40889911.43284788</v>
      </c>
    </row>
    <row r="83" spans="4:13" x14ac:dyDescent="0.3">
      <c r="D83">
        <v>67</v>
      </c>
      <c r="E83" s="4">
        <f t="shared" ref="E83:E146" si="9">H82</f>
        <v>45659098.081577897</v>
      </c>
      <c r="F83">
        <f t="shared" ref="F83:F146" si="10">$M$6*E83</f>
        <v>304393.98721051932</v>
      </c>
      <c r="G83" s="8">
        <f t="shared" si="8"/>
        <v>-385908.10968650156</v>
      </c>
      <c r="H83" s="4">
        <f t="shared" ref="H83:H146" si="11">SUM(E83:G83)</f>
        <v>45577583.959101915</v>
      </c>
      <c r="J83" s="4">
        <f t="shared" si="4"/>
        <v>40889911.43284788</v>
      </c>
      <c r="K83">
        <f t="shared" si="5"/>
        <v>272599.40955231921</v>
      </c>
      <c r="L83" s="8">
        <f t="shared" si="6"/>
        <v>-345599.21438013314</v>
      </c>
      <c r="M83" s="4">
        <f t="shared" si="7"/>
        <v>40816911.62802007</v>
      </c>
    </row>
    <row r="84" spans="4:13" x14ac:dyDescent="0.3">
      <c r="D84">
        <v>68</v>
      </c>
      <c r="E84" s="4">
        <f t="shared" si="9"/>
        <v>45577583.959101915</v>
      </c>
      <c r="F84">
        <f t="shared" si="10"/>
        <v>303850.55972734612</v>
      </c>
      <c r="G84" s="8">
        <f t="shared" si="8"/>
        <v>-385908.10968650156</v>
      </c>
      <c r="H84" s="4">
        <f t="shared" si="11"/>
        <v>45495526.409142762</v>
      </c>
      <c r="J84" s="4">
        <f t="shared" si="4"/>
        <v>40816911.62802007</v>
      </c>
      <c r="K84">
        <f t="shared" si="5"/>
        <v>272112.7441868005</v>
      </c>
      <c r="L84" s="8">
        <f t="shared" si="6"/>
        <v>-345599.21438013314</v>
      </c>
      <c r="M84" s="4">
        <f t="shared" si="7"/>
        <v>40743425.157826744</v>
      </c>
    </row>
    <row r="85" spans="4:13" x14ac:dyDescent="0.3">
      <c r="D85">
        <v>69</v>
      </c>
      <c r="E85" s="4">
        <f t="shared" si="9"/>
        <v>45495526.409142762</v>
      </c>
      <c r="F85">
        <f t="shared" si="10"/>
        <v>303303.50939428509</v>
      </c>
      <c r="G85" s="8">
        <f t="shared" si="8"/>
        <v>-385908.10968650156</v>
      </c>
      <c r="H85" s="4">
        <f t="shared" si="11"/>
        <v>45412921.808850549</v>
      </c>
      <c r="J85" s="4">
        <f t="shared" si="4"/>
        <v>40743425.157826744</v>
      </c>
      <c r="K85">
        <f t="shared" si="5"/>
        <v>271622.83438551164</v>
      </c>
      <c r="L85" s="8">
        <f t="shared" si="6"/>
        <v>-345599.21438013314</v>
      </c>
      <c r="M85" s="4">
        <f t="shared" si="7"/>
        <v>40669448.777832128</v>
      </c>
    </row>
    <row r="86" spans="4:13" x14ac:dyDescent="0.3">
      <c r="D86">
        <v>70</v>
      </c>
      <c r="E86" s="4">
        <f t="shared" si="9"/>
        <v>45412921.808850549</v>
      </c>
      <c r="F86">
        <f t="shared" si="10"/>
        <v>302752.81205900369</v>
      </c>
      <c r="G86" s="8">
        <f t="shared" si="8"/>
        <v>-385908.10968650156</v>
      </c>
      <c r="H86" s="4">
        <f t="shared" si="11"/>
        <v>45329766.511223048</v>
      </c>
      <c r="J86" s="4">
        <f t="shared" si="4"/>
        <v>40669448.777832128</v>
      </c>
      <c r="K86">
        <f t="shared" si="5"/>
        <v>271129.6585188809</v>
      </c>
      <c r="L86" s="8">
        <f t="shared" si="6"/>
        <v>-345599.21438013314</v>
      </c>
      <c r="M86" s="4">
        <f t="shared" si="7"/>
        <v>40594979.221970879</v>
      </c>
    </row>
    <row r="87" spans="4:13" x14ac:dyDescent="0.3">
      <c r="D87">
        <v>71</v>
      </c>
      <c r="E87" s="4">
        <f t="shared" si="9"/>
        <v>45329766.511223048</v>
      </c>
      <c r="F87">
        <f t="shared" si="10"/>
        <v>302198.44340815366</v>
      </c>
      <c r="G87" s="8">
        <f t="shared" si="8"/>
        <v>-385908.10968650156</v>
      </c>
      <c r="H87" s="4">
        <f t="shared" si="11"/>
        <v>45246056.844944701</v>
      </c>
      <c r="J87" s="4">
        <f t="shared" si="4"/>
        <v>40594979.221970879</v>
      </c>
      <c r="K87">
        <f t="shared" si="5"/>
        <v>270633.19481313921</v>
      </c>
      <c r="L87" s="8">
        <f t="shared" si="6"/>
        <v>-345599.21438013314</v>
      </c>
      <c r="M87" s="4">
        <f t="shared" si="7"/>
        <v>40520013.202403888</v>
      </c>
    </row>
    <row r="88" spans="4:13" x14ac:dyDescent="0.3">
      <c r="D88">
        <v>72</v>
      </c>
      <c r="E88" s="4">
        <f t="shared" si="9"/>
        <v>45246056.844944701</v>
      </c>
      <c r="F88">
        <f t="shared" si="10"/>
        <v>301640.37896629801</v>
      </c>
      <c r="G88" s="8">
        <f t="shared" si="8"/>
        <v>-385908.10968650156</v>
      </c>
      <c r="H88" s="4">
        <f t="shared" si="11"/>
        <v>45161789.114224501</v>
      </c>
      <c r="J88" s="4">
        <f t="shared" si="4"/>
        <v>40520013.202403888</v>
      </c>
      <c r="K88">
        <f t="shared" si="5"/>
        <v>270133.42134935927</v>
      </c>
      <c r="L88" s="8">
        <f t="shared" si="6"/>
        <v>-345599.21438013314</v>
      </c>
      <c r="M88" s="4">
        <f t="shared" si="7"/>
        <v>40444547.409373119</v>
      </c>
    </row>
    <row r="89" spans="4:13" x14ac:dyDescent="0.3">
      <c r="D89">
        <v>73</v>
      </c>
      <c r="E89" s="4">
        <f t="shared" si="9"/>
        <v>45161789.114224501</v>
      </c>
      <c r="F89">
        <f t="shared" si="10"/>
        <v>301078.59409483004</v>
      </c>
      <c r="G89" s="8">
        <f t="shared" si="8"/>
        <v>-385908.10968650156</v>
      </c>
      <c r="H89" s="4">
        <f t="shared" si="11"/>
        <v>45076959.598632827</v>
      </c>
      <c r="J89" s="4">
        <f t="shared" si="4"/>
        <v>40444547.409373119</v>
      </c>
      <c r="K89">
        <f t="shared" si="5"/>
        <v>269630.31606248749</v>
      </c>
      <c r="L89" s="8">
        <f t="shared" si="6"/>
        <v>-345599.21438013314</v>
      </c>
      <c r="M89" s="4">
        <f t="shared" si="7"/>
        <v>40368578.511055477</v>
      </c>
    </row>
    <row r="90" spans="4:13" x14ac:dyDescent="0.3">
      <c r="D90">
        <v>74</v>
      </c>
      <c r="E90" s="4">
        <f t="shared" si="9"/>
        <v>45076959.598632827</v>
      </c>
      <c r="F90">
        <f t="shared" si="10"/>
        <v>300513.06399088551</v>
      </c>
      <c r="G90" s="8">
        <f t="shared" si="8"/>
        <v>-385908.10968650156</v>
      </c>
      <c r="H90" s="4">
        <f t="shared" si="11"/>
        <v>44991564.55293721</v>
      </c>
      <c r="J90" s="4">
        <f t="shared" si="4"/>
        <v>40368578.511055477</v>
      </c>
      <c r="K90">
        <f t="shared" si="5"/>
        <v>269123.85674036987</v>
      </c>
      <c r="L90" s="8">
        <f t="shared" si="6"/>
        <v>-345599.21438013314</v>
      </c>
      <c r="M90" s="4">
        <f t="shared" si="7"/>
        <v>40292103.153415717</v>
      </c>
    </row>
    <row r="91" spans="4:13" x14ac:dyDescent="0.3">
      <c r="D91">
        <v>75</v>
      </c>
      <c r="E91" s="4">
        <f t="shared" si="9"/>
        <v>44991564.55293721</v>
      </c>
      <c r="F91">
        <f t="shared" si="10"/>
        <v>299943.7636862481</v>
      </c>
      <c r="G91" s="8">
        <f t="shared" si="8"/>
        <v>-385908.10968650156</v>
      </c>
      <c r="H91" s="4">
        <f t="shared" si="11"/>
        <v>44905600.206936955</v>
      </c>
      <c r="J91" s="4">
        <f t="shared" si="4"/>
        <v>40292103.153415717</v>
      </c>
      <c r="K91">
        <f t="shared" si="5"/>
        <v>268614.02102277149</v>
      </c>
      <c r="L91" s="8">
        <f t="shared" si="6"/>
        <v>-345599.21438013314</v>
      </c>
      <c r="M91" s="4">
        <f t="shared" si="7"/>
        <v>40215117.960058361</v>
      </c>
    </row>
    <row r="92" spans="4:13" x14ac:dyDescent="0.3">
      <c r="D92">
        <v>76</v>
      </c>
      <c r="E92" s="4">
        <f t="shared" si="9"/>
        <v>44905600.206936955</v>
      </c>
      <c r="F92">
        <f t="shared" si="10"/>
        <v>299370.6680462464</v>
      </c>
      <c r="G92" s="8">
        <f t="shared" si="8"/>
        <v>-385908.10968650156</v>
      </c>
      <c r="H92" s="4">
        <f t="shared" si="11"/>
        <v>44819062.765296698</v>
      </c>
      <c r="J92" s="4">
        <f t="shared" si="4"/>
        <v>40215117.960058361</v>
      </c>
      <c r="K92">
        <f t="shared" si="5"/>
        <v>268100.7864003891</v>
      </c>
      <c r="L92" s="8">
        <f t="shared" si="6"/>
        <v>-345599.21438013314</v>
      </c>
      <c r="M92" s="4">
        <f t="shared" si="7"/>
        <v>40137619.532078624</v>
      </c>
    </row>
    <row r="93" spans="4:13" x14ac:dyDescent="0.3">
      <c r="D93">
        <v>77</v>
      </c>
      <c r="E93" s="4">
        <f t="shared" si="9"/>
        <v>44819062.765296698</v>
      </c>
      <c r="F93">
        <f t="shared" si="10"/>
        <v>298793.75176864467</v>
      </c>
      <c r="G93" s="8">
        <f t="shared" si="8"/>
        <v>-385908.10968650156</v>
      </c>
      <c r="H93" s="4">
        <f t="shared" si="11"/>
        <v>44731948.407378837</v>
      </c>
      <c r="J93" s="4">
        <f t="shared" si="4"/>
        <v>40137619.532078624</v>
      </c>
      <c r="K93">
        <f t="shared" si="5"/>
        <v>267584.13021385751</v>
      </c>
      <c r="L93" s="8">
        <f t="shared" si="6"/>
        <v>-345599.21438013314</v>
      </c>
      <c r="M93" s="4">
        <f t="shared" si="7"/>
        <v>40059604.44791235</v>
      </c>
    </row>
    <row r="94" spans="4:13" x14ac:dyDescent="0.3">
      <c r="D94">
        <v>78</v>
      </c>
      <c r="E94" s="4">
        <f t="shared" si="9"/>
        <v>44731948.407378837</v>
      </c>
      <c r="F94">
        <f t="shared" si="10"/>
        <v>298212.98938252561</v>
      </c>
      <c r="G94" s="8">
        <f t="shared" si="8"/>
        <v>-385908.10968650156</v>
      </c>
      <c r="H94" s="4">
        <f t="shared" si="11"/>
        <v>44644253.287074864</v>
      </c>
      <c r="J94" s="4">
        <f t="shared" si="4"/>
        <v>40059604.44791235</v>
      </c>
      <c r="K94">
        <f t="shared" si="5"/>
        <v>267064.02965274901</v>
      </c>
      <c r="L94" s="8">
        <f t="shared" si="6"/>
        <v>-345599.21438013314</v>
      </c>
      <c r="M94" s="4">
        <f t="shared" si="7"/>
        <v>39981069.263184972</v>
      </c>
    </row>
    <row r="95" spans="4:13" x14ac:dyDescent="0.3">
      <c r="D95">
        <v>79</v>
      </c>
      <c r="E95" s="4">
        <f t="shared" si="9"/>
        <v>44644253.287074864</v>
      </c>
      <c r="F95">
        <f t="shared" si="10"/>
        <v>297628.35524716577</v>
      </c>
      <c r="G95" s="8">
        <f t="shared" si="8"/>
        <v>-385908.10968650156</v>
      </c>
      <c r="H95" s="4">
        <f t="shared" si="11"/>
        <v>44555973.532635525</v>
      </c>
      <c r="J95" s="4">
        <f t="shared" si="4"/>
        <v>39981069.263184972</v>
      </c>
      <c r="K95">
        <f t="shared" si="5"/>
        <v>266540.46175456652</v>
      </c>
      <c r="L95" s="8">
        <f t="shared" si="6"/>
        <v>-345599.21438013314</v>
      </c>
      <c r="M95" s="4">
        <f t="shared" si="7"/>
        <v>39902010.51055941</v>
      </c>
    </row>
    <row r="96" spans="4:13" x14ac:dyDescent="0.3">
      <c r="D96">
        <v>80</v>
      </c>
      <c r="E96" s="4">
        <f t="shared" si="9"/>
        <v>44555973.532635525</v>
      </c>
      <c r="F96">
        <f t="shared" si="10"/>
        <v>297039.82355090353</v>
      </c>
      <c r="G96" s="8">
        <f t="shared" si="8"/>
        <v>-385908.10968650156</v>
      </c>
      <c r="H96" s="4">
        <f t="shared" si="11"/>
        <v>44467105.246499926</v>
      </c>
      <c r="J96" s="4">
        <f t="shared" si="4"/>
        <v>39902010.51055941</v>
      </c>
      <c r="K96">
        <f t="shared" si="5"/>
        <v>266013.40340372943</v>
      </c>
      <c r="L96" s="8">
        <f t="shared" si="6"/>
        <v>-345599.21438013314</v>
      </c>
      <c r="M96" s="4">
        <f t="shared" si="7"/>
        <v>39822424.699583009</v>
      </c>
    </row>
    <row r="97" spans="4:13" x14ac:dyDescent="0.3">
      <c r="D97">
        <v>81</v>
      </c>
      <c r="E97" s="4">
        <f t="shared" si="9"/>
        <v>44467105.246499926</v>
      </c>
      <c r="F97">
        <f t="shared" si="10"/>
        <v>296447.36830999953</v>
      </c>
      <c r="G97" s="8">
        <f t="shared" si="8"/>
        <v>-385908.10968650156</v>
      </c>
      <c r="H97" s="4">
        <f t="shared" si="11"/>
        <v>44377644.505123422</v>
      </c>
      <c r="J97" s="4">
        <f t="shared" si="4"/>
        <v>39822424.699583009</v>
      </c>
      <c r="K97">
        <f t="shared" si="5"/>
        <v>265482.8313305534</v>
      </c>
      <c r="L97" s="8">
        <f t="shared" si="6"/>
        <v>-345599.21438013314</v>
      </c>
      <c r="M97" s="4">
        <f t="shared" si="7"/>
        <v>39742308.316533431</v>
      </c>
    </row>
    <row r="98" spans="4:13" x14ac:dyDescent="0.3">
      <c r="D98">
        <v>82</v>
      </c>
      <c r="E98" s="4">
        <f t="shared" si="9"/>
        <v>44377644.505123422</v>
      </c>
      <c r="F98">
        <f t="shared" si="10"/>
        <v>295850.96336748952</v>
      </c>
      <c r="G98" s="8">
        <f t="shared" si="8"/>
        <v>-385908.10968650156</v>
      </c>
      <c r="H98" s="4">
        <f t="shared" si="11"/>
        <v>44287587.358804412</v>
      </c>
      <c r="J98" s="4">
        <f t="shared" si="4"/>
        <v>39742308.316533431</v>
      </c>
      <c r="K98">
        <f t="shared" si="5"/>
        <v>264948.72211022291</v>
      </c>
      <c r="L98" s="8">
        <f t="shared" si="6"/>
        <v>-345599.21438013314</v>
      </c>
      <c r="M98" s="4">
        <f t="shared" si="7"/>
        <v>39661657.824263521</v>
      </c>
    </row>
    <row r="99" spans="4:13" x14ac:dyDescent="0.3">
      <c r="D99">
        <v>83</v>
      </c>
      <c r="E99" s="4">
        <f t="shared" si="9"/>
        <v>44287587.358804412</v>
      </c>
      <c r="F99">
        <f t="shared" si="10"/>
        <v>295250.58239202941</v>
      </c>
      <c r="G99" s="8">
        <f t="shared" si="8"/>
        <v>-385908.10968650156</v>
      </c>
      <c r="H99" s="4">
        <f t="shared" si="11"/>
        <v>44196929.83150994</v>
      </c>
      <c r="J99" s="4">
        <f t="shared" si="4"/>
        <v>39661657.824263521</v>
      </c>
      <c r="K99">
        <f t="shared" si="5"/>
        <v>264411.05216175684</v>
      </c>
      <c r="L99" s="8">
        <f t="shared" si="6"/>
        <v>-345599.21438013314</v>
      </c>
      <c r="M99" s="4">
        <f t="shared" si="7"/>
        <v>39580469.662045144</v>
      </c>
    </row>
    <row r="100" spans="4:13" x14ac:dyDescent="0.3">
      <c r="D100">
        <v>84</v>
      </c>
      <c r="E100" s="4">
        <f t="shared" si="9"/>
        <v>44196929.83150994</v>
      </c>
      <c r="F100">
        <f t="shared" si="10"/>
        <v>294646.19887673296</v>
      </c>
      <c r="G100" s="8">
        <f t="shared" si="8"/>
        <v>-385908.10968650156</v>
      </c>
      <c r="H100" s="4">
        <f t="shared" si="11"/>
        <v>44105667.92070017</v>
      </c>
      <c r="J100" s="4">
        <f t="shared" si="4"/>
        <v>39580469.662045144</v>
      </c>
      <c r="K100">
        <f t="shared" si="5"/>
        <v>263869.79774696764</v>
      </c>
      <c r="L100" s="8">
        <f t="shared" si="6"/>
        <v>-345599.21438013314</v>
      </c>
      <c r="M100" s="4">
        <f t="shared" si="7"/>
        <v>39498740.245411985</v>
      </c>
    </row>
    <row r="101" spans="4:13" x14ac:dyDescent="0.3">
      <c r="D101">
        <v>85</v>
      </c>
      <c r="E101" s="4">
        <f t="shared" si="9"/>
        <v>44105667.92070017</v>
      </c>
      <c r="F101">
        <f t="shared" si="10"/>
        <v>294037.78613800113</v>
      </c>
      <c r="G101" s="8">
        <f t="shared" si="8"/>
        <v>-385908.10968650156</v>
      </c>
      <c r="H101" s="4">
        <f t="shared" si="11"/>
        <v>44013797.597151667</v>
      </c>
      <c r="J101" s="4">
        <f t="shared" si="4"/>
        <v>39498740.245411985</v>
      </c>
      <c r="K101">
        <f t="shared" si="5"/>
        <v>263324.93496941327</v>
      </c>
      <c r="L101" s="8">
        <f t="shared" si="6"/>
        <v>-345599.21438013314</v>
      </c>
      <c r="M101" s="4">
        <f t="shared" si="7"/>
        <v>39416465.966001265</v>
      </c>
    </row>
    <row r="102" spans="4:13" x14ac:dyDescent="0.3">
      <c r="D102">
        <v>86</v>
      </c>
      <c r="E102" s="4">
        <f t="shared" si="9"/>
        <v>44013797.597151667</v>
      </c>
      <c r="F102">
        <f t="shared" si="10"/>
        <v>293425.31731434446</v>
      </c>
      <c r="G102" s="8">
        <f t="shared" si="8"/>
        <v>-385908.10968650156</v>
      </c>
      <c r="H102" s="4">
        <f t="shared" si="11"/>
        <v>43921314.804779507</v>
      </c>
      <c r="J102" s="4">
        <f t="shared" si="4"/>
        <v>39416465.966001265</v>
      </c>
      <c r="K102">
        <f t="shared" si="5"/>
        <v>262776.43977334176</v>
      </c>
      <c r="L102" s="8">
        <f t="shared" si="6"/>
        <v>-345599.21438013314</v>
      </c>
      <c r="M102" s="4">
        <f t="shared" si="7"/>
        <v>39333643.191394478</v>
      </c>
    </row>
    <row r="103" spans="4:13" x14ac:dyDescent="0.3">
      <c r="D103">
        <v>87</v>
      </c>
      <c r="E103" s="4">
        <f t="shared" si="9"/>
        <v>43921314.804779507</v>
      </c>
      <c r="F103">
        <f t="shared" si="10"/>
        <v>292808.76536519674</v>
      </c>
      <c r="G103" s="8">
        <f t="shared" si="8"/>
        <v>-385908.10968650156</v>
      </c>
      <c r="H103" s="4">
        <f t="shared" si="11"/>
        <v>43828215.460458204</v>
      </c>
      <c r="J103" s="4">
        <f t="shared" si="4"/>
        <v>39333643.191394478</v>
      </c>
      <c r="K103">
        <f t="shared" si="5"/>
        <v>262224.28794262989</v>
      </c>
      <c r="L103" s="8">
        <f t="shared" si="6"/>
        <v>-345599.21438013314</v>
      </c>
      <c r="M103" s="4">
        <f t="shared" si="7"/>
        <v>39250268.264956981</v>
      </c>
    </row>
    <row r="104" spans="4:13" x14ac:dyDescent="0.3">
      <c r="D104">
        <v>88</v>
      </c>
      <c r="E104" s="4">
        <f t="shared" si="9"/>
        <v>43828215.460458204</v>
      </c>
      <c r="F104">
        <f t="shared" si="10"/>
        <v>292188.10306972137</v>
      </c>
      <c r="G104" s="8">
        <f t="shared" si="8"/>
        <v>-385908.10968650156</v>
      </c>
      <c r="H104" s="4">
        <f t="shared" si="11"/>
        <v>43734495.453841425</v>
      </c>
      <c r="J104" s="4">
        <f t="shared" si="4"/>
        <v>39250268.264956981</v>
      </c>
      <c r="K104">
        <f t="shared" si="5"/>
        <v>261668.45509971323</v>
      </c>
      <c r="L104" s="8">
        <f t="shared" si="6"/>
        <v>-345599.21438013314</v>
      </c>
      <c r="M104" s="4">
        <f t="shared" si="7"/>
        <v>39166337.505676568</v>
      </c>
    </row>
    <row r="105" spans="4:13" x14ac:dyDescent="0.3">
      <c r="D105">
        <v>89</v>
      </c>
      <c r="E105" s="4">
        <f t="shared" si="9"/>
        <v>43734495.453841425</v>
      </c>
      <c r="F105">
        <f t="shared" si="10"/>
        <v>291563.30302560952</v>
      </c>
      <c r="G105" s="8">
        <f t="shared" si="8"/>
        <v>-385908.10968650156</v>
      </c>
      <c r="H105" s="4">
        <f t="shared" si="11"/>
        <v>43640150.647180535</v>
      </c>
      <c r="J105" s="4">
        <f t="shared" si="4"/>
        <v>39166337.505676568</v>
      </c>
      <c r="K105">
        <f t="shared" si="5"/>
        <v>261108.91670451046</v>
      </c>
      <c r="L105" s="8">
        <f t="shared" si="6"/>
        <v>-345599.21438013314</v>
      </c>
      <c r="M105" s="4">
        <f t="shared" si="7"/>
        <v>39081847.208000951</v>
      </c>
    </row>
    <row r="106" spans="4:13" x14ac:dyDescent="0.3">
      <c r="D106">
        <v>90</v>
      </c>
      <c r="E106" s="4">
        <f t="shared" si="9"/>
        <v>43640150.647180535</v>
      </c>
      <c r="F106">
        <f t="shared" si="10"/>
        <v>290934.33764787024</v>
      </c>
      <c r="G106" s="8">
        <f t="shared" si="8"/>
        <v>-385908.10968650156</v>
      </c>
      <c r="H106" s="4">
        <f t="shared" si="11"/>
        <v>43545176.875141904</v>
      </c>
      <c r="J106" s="4">
        <f t="shared" si="4"/>
        <v>39081847.208000951</v>
      </c>
      <c r="K106">
        <f t="shared" si="5"/>
        <v>260545.64805333968</v>
      </c>
      <c r="L106" s="8">
        <f t="shared" si="6"/>
        <v>-345599.21438013314</v>
      </c>
      <c r="M106" s="4">
        <f t="shared" si="7"/>
        <v>38996793.641674161</v>
      </c>
    </row>
    <row r="107" spans="4:13" x14ac:dyDescent="0.3">
      <c r="D107">
        <v>91</v>
      </c>
      <c r="E107" s="4">
        <f t="shared" si="9"/>
        <v>43545176.875141904</v>
      </c>
      <c r="F107">
        <f t="shared" si="10"/>
        <v>290301.17916761269</v>
      </c>
      <c r="G107" s="8">
        <f t="shared" si="8"/>
        <v>-385908.10968650156</v>
      </c>
      <c r="H107" s="4">
        <f t="shared" si="11"/>
        <v>43449569.944623016</v>
      </c>
      <c r="J107" s="4">
        <f t="shared" si="4"/>
        <v>38996793.641674161</v>
      </c>
      <c r="K107">
        <f t="shared" si="5"/>
        <v>259978.62427782777</v>
      </c>
      <c r="L107" s="8">
        <f t="shared" si="6"/>
        <v>-345599.21438013314</v>
      </c>
      <c r="M107" s="4">
        <f t="shared" si="7"/>
        <v>38911173.051571861</v>
      </c>
    </row>
    <row r="108" spans="4:13" x14ac:dyDescent="0.3">
      <c r="D108">
        <v>92</v>
      </c>
      <c r="E108" s="4">
        <f t="shared" si="9"/>
        <v>43449569.944623016</v>
      </c>
      <c r="F108">
        <f t="shared" si="10"/>
        <v>289663.79963082011</v>
      </c>
      <c r="G108" s="8">
        <f t="shared" si="8"/>
        <v>-385908.10968650156</v>
      </c>
      <c r="H108" s="4">
        <f t="shared" si="11"/>
        <v>43353325.634567335</v>
      </c>
      <c r="J108" s="4">
        <f t="shared" si="4"/>
        <v>38911173.051571861</v>
      </c>
      <c r="K108">
        <f t="shared" si="5"/>
        <v>259407.82034381243</v>
      </c>
      <c r="L108" s="8">
        <f t="shared" si="6"/>
        <v>-345599.21438013314</v>
      </c>
      <c r="M108" s="4">
        <f t="shared" si="7"/>
        <v>38824981.657535546</v>
      </c>
    </row>
    <row r="109" spans="4:13" x14ac:dyDescent="0.3">
      <c r="D109">
        <v>93</v>
      </c>
      <c r="E109" s="4">
        <f t="shared" si="9"/>
        <v>43353325.634567335</v>
      </c>
      <c r="F109">
        <f t="shared" si="10"/>
        <v>289022.1708971156</v>
      </c>
      <c r="G109" s="8">
        <f t="shared" si="8"/>
        <v>-385908.10968650156</v>
      </c>
      <c r="H109" s="4">
        <f t="shared" si="11"/>
        <v>43256439.695777953</v>
      </c>
      <c r="J109" s="4">
        <f t="shared" si="4"/>
        <v>38824981.657535546</v>
      </c>
      <c r="K109">
        <f t="shared" si="5"/>
        <v>258833.21105023698</v>
      </c>
      <c r="L109" s="8">
        <f t="shared" si="6"/>
        <v>-345599.21438013314</v>
      </c>
      <c r="M109" s="4">
        <f t="shared" si="7"/>
        <v>38738215.65420565</v>
      </c>
    </row>
    <row r="110" spans="4:13" x14ac:dyDescent="0.3">
      <c r="D110">
        <v>94</v>
      </c>
      <c r="E110" s="4">
        <f t="shared" si="9"/>
        <v>43256439.695777953</v>
      </c>
      <c r="F110">
        <f t="shared" si="10"/>
        <v>288376.26463851973</v>
      </c>
      <c r="G110" s="8">
        <f t="shared" si="8"/>
        <v>-385908.10968650156</v>
      </c>
      <c r="H110" s="4">
        <f t="shared" si="11"/>
        <v>43158907.850729972</v>
      </c>
      <c r="J110" s="4">
        <f t="shared" si="4"/>
        <v>38738215.65420565</v>
      </c>
      <c r="K110">
        <f t="shared" si="5"/>
        <v>258254.77102803768</v>
      </c>
      <c r="L110" s="8">
        <f t="shared" si="6"/>
        <v>-345599.21438013314</v>
      </c>
      <c r="M110" s="4">
        <f t="shared" si="7"/>
        <v>38650871.210853554</v>
      </c>
    </row>
    <row r="111" spans="4:13" x14ac:dyDescent="0.3">
      <c r="D111">
        <v>95</v>
      </c>
      <c r="E111" s="4">
        <f t="shared" si="9"/>
        <v>43158907.850729972</v>
      </c>
      <c r="F111">
        <f t="shared" si="10"/>
        <v>287726.05233819981</v>
      </c>
      <c r="G111" s="8">
        <f t="shared" si="8"/>
        <v>-385908.10968650156</v>
      </c>
      <c r="H111" s="4">
        <f t="shared" si="11"/>
        <v>43060725.793381669</v>
      </c>
      <c r="J111" s="4">
        <f t="shared" si="4"/>
        <v>38650871.210853554</v>
      </c>
      <c r="K111">
        <f t="shared" si="5"/>
        <v>257672.47473902372</v>
      </c>
      <c r="L111" s="8">
        <f t="shared" si="6"/>
        <v>-345599.21438013314</v>
      </c>
      <c r="M111" s="4">
        <f t="shared" si="7"/>
        <v>38562944.471212447</v>
      </c>
    </row>
    <row r="112" spans="4:13" x14ac:dyDescent="0.3">
      <c r="D112">
        <v>96</v>
      </c>
      <c r="E112" s="4">
        <f t="shared" si="9"/>
        <v>43060725.793381669</v>
      </c>
      <c r="F112">
        <f t="shared" si="10"/>
        <v>287071.50528921117</v>
      </c>
      <c r="G112" s="8">
        <f t="shared" si="8"/>
        <v>-385908.10968650156</v>
      </c>
      <c r="H112" s="4">
        <f t="shared" si="11"/>
        <v>42961889.188984379</v>
      </c>
      <c r="J112" s="4">
        <f t="shared" si="4"/>
        <v>38562944.471212447</v>
      </c>
      <c r="K112">
        <f t="shared" si="5"/>
        <v>257086.29647474966</v>
      </c>
      <c r="L112" s="8">
        <f t="shared" si="6"/>
        <v>-345599.21438013314</v>
      </c>
      <c r="M112" s="4">
        <f t="shared" si="7"/>
        <v>38474431.553307064</v>
      </c>
    </row>
    <row r="113" spans="4:13" x14ac:dyDescent="0.3">
      <c r="D113">
        <v>97</v>
      </c>
      <c r="E113" s="4">
        <f t="shared" si="9"/>
        <v>42961889.188984379</v>
      </c>
      <c r="F113">
        <f t="shared" si="10"/>
        <v>286412.59459322924</v>
      </c>
      <c r="G113" s="8">
        <f t="shared" si="8"/>
        <v>-385908.10968650156</v>
      </c>
      <c r="H113" s="4">
        <f t="shared" si="11"/>
        <v>42862393.673891105</v>
      </c>
      <c r="J113" s="4">
        <f t="shared" si="4"/>
        <v>38474431.553307064</v>
      </c>
      <c r="K113">
        <f t="shared" si="5"/>
        <v>256496.21035538043</v>
      </c>
      <c r="L113" s="8">
        <f t="shared" si="6"/>
        <v>-345599.21438013314</v>
      </c>
      <c r="M113" s="4">
        <f t="shared" si="7"/>
        <v>38385328.549282312</v>
      </c>
    </row>
    <row r="114" spans="4:13" x14ac:dyDescent="0.3">
      <c r="D114">
        <v>98</v>
      </c>
      <c r="E114" s="4">
        <f t="shared" si="9"/>
        <v>42862393.673891105</v>
      </c>
      <c r="F114">
        <f t="shared" si="10"/>
        <v>285749.29115927406</v>
      </c>
      <c r="G114" s="8">
        <f t="shared" si="8"/>
        <v>-385908.10968650156</v>
      </c>
      <c r="H114" s="4">
        <f t="shared" si="11"/>
        <v>42762234.855363876</v>
      </c>
      <c r="J114" s="4">
        <f t="shared" si="4"/>
        <v>38385328.549282312</v>
      </c>
      <c r="K114">
        <f t="shared" si="5"/>
        <v>255902.19032854878</v>
      </c>
      <c r="L114" s="8">
        <f t="shared" si="6"/>
        <v>-345599.21438013314</v>
      </c>
      <c r="M114" s="4">
        <f t="shared" si="7"/>
        <v>38295631.525230728</v>
      </c>
    </row>
    <row r="115" spans="4:13" x14ac:dyDescent="0.3">
      <c r="D115">
        <v>99</v>
      </c>
      <c r="E115" s="4">
        <f t="shared" si="9"/>
        <v>42762234.855363876</v>
      </c>
      <c r="F115">
        <f t="shared" si="10"/>
        <v>285081.56570242584</v>
      </c>
      <c r="G115" s="8">
        <f t="shared" si="8"/>
        <v>-385908.10968650156</v>
      </c>
      <c r="H115" s="4">
        <f t="shared" si="11"/>
        <v>42661408.311379798</v>
      </c>
      <c r="J115" s="4">
        <f t="shared" si="4"/>
        <v>38295631.525230728</v>
      </c>
      <c r="K115">
        <f t="shared" si="5"/>
        <v>255304.21016820488</v>
      </c>
      <c r="L115" s="8">
        <f t="shared" si="6"/>
        <v>-345599.21438013314</v>
      </c>
      <c r="M115" s="4">
        <f t="shared" si="7"/>
        <v>38205336.521018803</v>
      </c>
    </row>
    <row r="116" spans="4:13" x14ac:dyDescent="0.3">
      <c r="D116">
        <v>100</v>
      </c>
      <c r="E116" s="4">
        <f t="shared" si="9"/>
        <v>42661408.311379798</v>
      </c>
      <c r="F116">
        <f t="shared" si="10"/>
        <v>284409.388742532</v>
      </c>
      <c r="G116" s="8">
        <f t="shared" si="8"/>
        <v>-385908.10968650156</v>
      </c>
      <c r="H116" s="4">
        <f t="shared" si="11"/>
        <v>42559909.590435825</v>
      </c>
      <c r="J116" s="4">
        <f t="shared" si="4"/>
        <v>38205336.521018803</v>
      </c>
      <c r="K116">
        <f t="shared" si="5"/>
        <v>254702.24347345872</v>
      </c>
      <c r="L116" s="8">
        <f t="shared" si="6"/>
        <v>-345599.21438013314</v>
      </c>
      <c r="M116" s="4">
        <f t="shared" si="7"/>
        <v>38114439.550112128</v>
      </c>
    </row>
    <row r="117" spans="4:13" x14ac:dyDescent="0.3">
      <c r="D117">
        <v>101</v>
      </c>
      <c r="E117" s="4">
        <f t="shared" si="9"/>
        <v>42559909.590435825</v>
      </c>
      <c r="F117">
        <f t="shared" si="10"/>
        <v>283732.7306029055</v>
      </c>
      <c r="G117" s="8">
        <f t="shared" si="8"/>
        <v>-385908.10968650156</v>
      </c>
      <c r="H117" s="4">
        <f t="shared" si="11"/>
        <v>42457734.211352229</v>
      </c>
      <c r="J117" s="4">
        <f t="shared" si="4"/>
        <v>38114439.550112128</v>
      </c>
      <c r="K117">
        <f t="shared" si="5"/>
        <v>254096.2636674142</v>
      </c>
      <c r="L117" s="8">
        <f t="shared" si="6"/>
        <v>-345599.21438013314</v>
      </c>
      <c r="M117" s="4">
        <f t="shared" si="7"/>
        <v>38022936.59939941</v>
      </c>
    </row>
    <row r="118" spans="4:13" x14ac:dyDescent="0.3">
      <c r="D118">
        <v>102</v>
      </c>
      <c r="E118" s="4">
        <f t="shared" si="9"/>
        <v>42457734.211352229</v>
      </c>
      <c r="F118">
        <f t="shared" si="10"/>
        <v>283051.56140901486</v>
      </c>
      <c r="G118" s="8">
        <f t="shared" si="8"/>
        <v>-385908.10968650156</v>
      </c>
      <c r="H118" s="4">
        <f t="shared" si="11"/>
        <v>42354877.663074739</v>
      </c>
      <c r="J118" s="4">
        <f t="shared" si="4"/>
        <v>38022936.59939941</v>
      </c>
      <c r="K118">
        <f t="shared" si="5"/>
        <v>253486.24399599608</v>
      </c>
      <c r="L118" s="8">
        <f t="shared" si="6"/>
        <v>-345599.21438013314</v>
      </c>
      <c r="M118" s="4">
        <f t="shared" si="7"/>
        <v>37930823.629015274</v>
      </c>
    </row>
    <row r="119" spans="4:13" x14ac:dyDescent="0.3">
      <c r="D119">
        <v>103</v>
      </c>
      <c r="E119" s="4">
        <f t="shared" si="9"/>
        <v>42354877.663074739</v>
      </c>
      <c r="F119">
        <f t="shared" si="10"/>
        <v>282365.85108716495</v>
      </c>
      <c r="G119" s="8">
        <f t="shared" si="8"/>
        <v>-385908.10968650156</v>
      </c>
      <c r="H119" s="4">
        <f t="shared" si="11"/>
        <v>42251335.404475406</v>
      </c>
      <c r="J119" s="4">
        <f t="shared" ref="J119:J182" si="12">M118</f>
        <v>37930823.629015274</v>
      </c>
      <c r="K119">
        <f t="shared" ref="K119:K182" si="13">$M$6*J119</f>
        <v>252872.15752676851</v>
      </c>
      <c r="L119" s="8">
        <f t="shared" ref="L119:L182" si="14">$Q$50</f>
        <v>-345599.21438013314</v>
      </c>
      <c r="M119" s="4">
        <f t="shared" ref="M119:M182" si="15">SUM(J119:L119)</f>
        <v>37838096.572161913</v>
      </c>
    </row>
    <row r="120" spans="4:13" x14ac:dyDescent="0.3">
      <c r="D120">
        <v>104</v>
      </c>
      <c r="E120" s="4">
        <f t="shared" si="9"/>
        <v>42251335.404475406</v>
      </c>
      <c r="F120">
        <f t="shared" si="10"/>
        <v>281675.56936316937</v>
      </c>
      <c r="G120" s="8">
        <f t="shared" si="8"/>
        <v>-385908.10968650156</v>
      </c>
      <c r="H120" s="4">
        <f t="shared" si="11"/>
        <v>42147102.864152074</v>
      </c>
      <c r="J120" s="4">
        <f t="shared" si="12"/>
        <v>37838096.572161913</v>
      </c>
      <c r="K120">
        <f t="shared" si="13"/>
        <v>252253.9771477461</v>
      </c>
      <c r="L120" s="8">
        <f t="shared" si="14"/>
        <v>-345599.21438013314</v>
      </c>
      <c r="M120" s="4">
        <f t="shared" si="15"/>
        <v>37744751.334929526</v>
      </c>
    </row>
    <row r="121" spans="4:13" x14ac:dyDescent="0.3">
      <c r="D121">
        <v>105</v>
      </c>
      <c r="E121" s="4">
        <f t="shared" si="9"/>
        <v>42147102.864152074</v>
      </c>
      <c r="F121">
        <f t="shared" si="10"/>
        <v>280980.68576101382</v>
      </c>
      <c r="G121" s="8">
        <f t="shared" si="8"/>
        <v>-385908.10968650156</v>
      </c>
      <c r="H121" s="4">
        <f t="shared" si="11"/>
        <v>42042175.440226585</v>
      </c>
      <c r="J121" s="4">
        <f t="shared" si="12"/>
        <v>37744751.334929526</v>
      </c>
      <c r="K121">
        <f t="shared" si="13"/>
        <v>251631.67556619685</v>
      </c>
      <c r="L121" s="8">
        <f t="shared" si="14"/>
        <v>-345599.21438013314</v>
      </c>
      <c r="M121" s="4">
        <f t="shared" si="15"/>
        <v>37650783.796115592</v>
      </c>
    </row>
    <row r="122" spans="4:13" x14ac:dyDescent="0.3">
      <c r="D122">
        <v>106</v>
      </c>
      <c r="E122" s="4">
        <f t="shared" si="9"/>
        <v>42042175.440226585</v>
      </c>
      <c r="F122">
        <f t="shared" si="10"/>
        <v>280281.16960151057</v>
      </c>
      <c r="G122" s="8">
        <f t="shared" si="8"/>
        <v>-385908.10968650156</v>
      </c>
      <c r="H122" s="4">
        <f t="shared" si="11"/>
        <v>41936548.500141591</v>
      </c>
      <c r="J122" s="4">
        <f t="shared" si="12"/>
        <v>37650783.796115592</v>
      </c>
      <c r="K122">
        <f t="shared" si="13"/>
        <v>251005.2253074373</v>
      </c>
      <c r="L122" s="8">
        <f t="shared" si="14"/>
        <v>-345599.21438013314</v>
      </c>
      <c r="M122" s="4">
        <f t="shared" si="15"/>
        <v>37556189.807042897</v>
      </c>
    </row>
    <row r="123" spans="4:13" x14ac:dyDescent="0.3">
      <c r="D123">
        <v>107</v>
      </c>
      <c r="E123" s="4">
        <f t="shared" si="9"/>
        <v>41936548.500141591</v>
      </c>
      <c r="F123">
        <f t="shared" si="10"/>
        <v>279576.99000094394</v>
      </c>
      <c r="G123" s="8">
        <f t="shared" si="8"/>
        <v>-385908.10968650156</v>
      </c>
      <c r="H123" s="4">
        <f t="shared" si="11"/>
        <v>41830217.38045603</v>
      </c>
      <c r="J123" s="4">
        <f t="shared" si="12"/>
        <v>37556189.807042897</v>
      </c>
      <c r="K123">
        <f t="shared" si="13"/>
        <v>250374.59871361931</v>
      </c>
      <c r="L123" s="8">
        <f t="shared" si="14"/>
        <v>-345599.21438013314</v>
      </c>
      <c r="M123" s="4">
        <f t="shared" si="15"/>
        <v>37460965.191376388</v>
      </c>
    </row>
    <row r="124" spans="4:13" x14ac:dyDescent="0.3">
      <c r="D124">
        <v>108</v>
      </c>
      <c r="E124" s="4">
        <f t="shared" si="9"/>
        <v>41830217.38045603</v>
      </c>
      <c r="F124">
        <f t="shared" si="10"/>
        <v>278868.1158697069</v>
      </c>
      <c r="G124" s="8">
        <f t="shared" si="8"/>
        <v>-385908.10968650156</v>
      </c>
      <c r="H124" s="4">
        <f t="shared" si="11"/>
        <v>41723177.386639237</v>
      </c>
      <c r="J124" s="4">
        <f t="shared" si="12"/>
        <v>37460965.191376388</v>
      </c>
      <c r="K124">
        <f t="shared" si="13"/>
        <v>249739.76794250926</v>
      </c>
      <c r="L124" s="8">
        <f t="shared" si="14"/>
        <v>-345599.21438013314</v>
      </c>
      <c r="M124" s="4">
        <f t="shared" si="15"/>
        <v>37365105.744938768</v>
      </c>
    </row>
    <row r="125" spans="4:13" x14ac:dyDescent="0.3">
      <c r="D125">
        <v>109</v>
      </c>
      <c r="E125" s="4">
        <f t="shared" si="9"/>
        <v>41723177.386639237</v>
      </c>
      <c r="F125">
        <f t="shared" si="10"/>
        <v>278154.51591092825</v>
      </c>
      <c r="G125" s="8">
        <f t="shared" si="8"/>
        <v>-385908.10968650156</v>
      </c>
      <c r="H125" s="4">
        <f t="shared" si="11"/>
        <v>41615423.792863667</v>
      </c>
      <c r="J125" s="4">
        <f t="shared" si="12"/>
        <v>37365105.744938768</v>
      </c>
      <c r="K125">
        <f t="shared" si="13"/>
        <v>249100.70496625846</v>
      </c>
      <c r="L125" s="8">
        <f t="shared" si="14"/>
        <v>-345599.21438013314</v>
      </c>
      <c r="M125" s="4">
        <f t="shared" si="15"/>
        <v>37268607.2355249</v>
      </c>
    </row>
    <row r="126" spans="4:13" x14ac:dyDescent="0.3">
      <c r="D126">
        <v>110</v>
      </c>
      <c r="E126" s="4">
        <f t="shared" si="9"/>
        <v>41615423.792863667</v>
      </c>
      <c r="F126">
        <f t="shared" si="10"/>
        <v>277436.15861909115</v>
      </c>
      <c r="G126" s="8">
        <f t="shared" si="8"/>
        <v>-385908.10968650156</v>
      </c>
      <c r="H126" s="4">
        <f t="shared" si="11"/>
        <v>41506951.841796257</v>
      </c>
      <c r="J126" s="4">
        <f t="shared" si="12"/>
        <v>37268607.2355249</v>
      </c>
      <c r="K126">
        <f t="shared" si="13"/>
        <v>248457.38157016601</v>
      </c>
      <c r="L126" s="8">
        <f t="shared" si="14"/>
        <v>-345599.21438013314</v>
      </c>
      <c r="M126" s="4">
        <f t="shared" si="15"/>
        <v>37171465.402714938</v>
      </c>
    </row>
    <row r="127" spans="4:13" x14ac:dyDescent="0.3">
      <c r="D127">
        <v>111</v>
      </c>
      <c r="E127" s="4">
        <f t="shared" si="9"/>
        <v>41506951.841796257</v>
      </c>
      <c r="F127">
        <f t="shared" si="10"/>
        <v>276713.01227864175</v>
      </c>
      <c r="G127" s="8">
        <f t="shared" si="8"/>
        <v>-385908.10968650156</v>
      </c>
      <c r="H127" s="4">
        <f t="shared" si="11"/>
        <v>41397756.744388394</v>
      </c>
      <c r="J127" s="4">
        <f t="shared" si="12"/>
        <v>37171465.402714938</v>
      </c>
      <c r="K127">
        <f t="shared" si="13"/>
        <v>247809.76935143294</v>
      </c>
      <c r="L127" s="8">
        <f t="shared" si="14"/>
        <v>-345599.21438013314</v>
      </c>
      <c r="M127" s="4">
        <f t="shared" si="15"/>
        <v>37073675.957686238</v>
      </c>
    </row>
    <row r="128" spans="4:13" x14ac:dyDescent="0.3">
      <c r="D128">
        <v>112</v>
      </c>
      <c r="E128" s="4">
        <f t="shared" si="9"/>
        <v>41397756.744388394</v>
      </c>
      <c r="F128">
        <f t="shared" si="10"/>
        <v>275985.04496258934</v>
      </c>
      <c r="G128" s="8">
        <f t="shared" si="8"/>
        <v>-385908.10968650156</v>
      </c>
      <c r="H128" s="4">
        <f t="shared" si="11"/>
        <v>41287833.679664485</v>
      </c>
      <c r="J128" s="4">
        <f t="shared" si="12"/>
        <v>37073675.957686238</v>
      </c>
      <c r="K128">
        <f t="shared" si="13"/>
        <v>247157.83971790827</v>
      </c>
      <c r="L128" s="8">
        <f t="shared" si="14"/>
        <v>-345599.21438013314</v>
      </c>
      <c r="M128" s="4">
        <f t="shared" si="15"/>
        <v>36975234.583024018</v>
      </c>
    </row>
    <row r="129" spans="4:13" x14ac:dyDescent="0.3">
      <c r="D129">
        <v>113</v>
      </c>
      <c r="E129" s="4">
        <f t="shared" si="9"/>
        <v>41287833.679664485</v>
      </c>
      <c r="F129">
        <f t="shared" si="10"/>
        <v>275252.22453109658</v>
      </c>
      <c r="G129" s="8">
        <f t="shared" si="8"/>
        <v>-385908.10968650156</v>
      </c>
      <c r="H129" s="4">
        <f t="shared" si="11"/>
        <v>41177177.794509083</v>
      </c>
      <c r="J129" s="4">
        <f t="shared" si="12"/>
        <v>36975234.583024018</v>
      </c>
      <c r="K129">
        <f t="shared" si="13"/>
        <v>246501.5638868268</v>
      </c>
      <c r="L129" s="8">
        <f t="shared" si="14"/>
        <v>-345599.21438013314</v>
      </c>
      <c r="M129" s="4">
        <f t="shared" si="15"/>
        <v>36876136.932530716</v>
      </c>
    </row>
    <row r="130" spans="4:13" x14ac:dyDescent="0.3">
      <c r="D130">
        <v>114</v>
      </c>
      <c r="E130" s="4">
        <f t="shared" si="9"/>
        <v>41177177.794509083</v>
      </c>
      <c r="F130">
        <f t="shared" si="10"/>
        <v>274514.5186300606</v>
      </c>
      <c r="G130" s="8">
        <f t="shared" si="8"/>
        <v>-385908.10968650156</v>
      </c>
      <c r="H130" s="4">
        <f t="shared" si="11"/>
        <v>41065784.203452639</v>
      </c>
      <c r="J130" s="4">
        <f t="shared" si="12"/>
        <v>36876136.932530716</v>
      </c>
      <c r="K130">
        <f t="shared" si="13"/>
        <v>245840.91288353811</v>
      </c>
      <c r="L130" s="8">
        <f t="shared" si="14"/>
        <v>-345599.21438013314</v>
      </c>
      <c r="M130" s="4">
        <f t="shared" si="15"/>
        <v>36776378.631034121</v>
      </c>
    </row>
    <row r="131" spans="4:13" x14ac:dyDescent="0.3">
      <c r="D131">
        <v>115</v>
      </c>
      <c r="E131" s="4">
        <f t="shared" si="9"/>
        <v>41065784.203452639</v>
      </c>
      <c r="F131">
        <f t="shared" si="10"/>
        <v>273771.89468968427</v>
      </c>
      <c r="G131" s="8">
        <f t="shared" si="8"/>
        <v>-385908.10968650156</v>
      </c>
      <c r="H131" s="4">
        <f t="shared" si="11"/>
        <v>40953647.988455825</v>
      </c>
      <c r="J131" s="4">
        <f t="shared" si="12"/>
        <v>36776378.631034121</v>
      </c>
      <c r="K131">
        <f t="shared" si="13"/>
        <v>245175.8575402275</v>
      </c>
      <c r="L131" s="8">
        <f t="shared" si="14"/>
        <v>-345599.21438013314</v>
      </c>
      <c r="M131" s="4">
        <f t="shared" si="15"/>
        <v>36675955.274194218</v>
      </c>
    </row>
    <row r="132" spans="4:13" x14ac:dyDescent="0.3">
      <c r="D132">
        <v>116</v>
      </c>
      <c r="E132" s="4">
        <f t="shared" si="9"/>
        <v>40953647.988455825</v>
      </c>
      <c r="F132">
        <f t="shared" si="10"/>
        <v>273024.31992303883</v>
      </c>
      <c r="G132" s="8">
        <f t="shared" si="8"/>
        <v>-385908.10968650156</v>
      </c>
      <c r="H132" s="4">
        <f t="shared" si="11"/>
        <v>40840764.198692359</v>
      </c>
      <c r="J132" s="4">
        <f t="shared" si="12"/>
        <v>36675955.274194218</v>
      </c>
      <c r="K132">
        <f t="shared" si="13"/>
        <v>244506.36849462814</v>
      </c>
      <c r="L132" s="8">
        <f t="shared" si="14"/>
        <v>-345599.21438013314</v>
      </c>
      <c r="M132" s="4">
        <f t="shared" si="15"/>
        <v>36574862.428308718</v>
      </c>
    </row>
    <row r="133" spans="4:13" x14ac:dyDescent="0.3">
      <c r="D133">
        <v>117</v>
      </c>
      <c r="E133" s="4">
        <f t="shared" si="9"/>
        <v>40840764.198692359</v>
      </c>
      <c r="F133">
        <f t="shared" si="10"/>
        <v>272271.76132461574</v>
      </c>
      <c r="G133" s="8">
        <f t="shared" si="8"/>
        <v>-385908.10968650156</v>
      </c>
      <c r="H133" s="4">
        <f t="shared" si="11"/>
        <v>40727127.850330472</v>
      </c>
      <c r="J133" s="4">
        <f t="shared" si="12"/>
        <v>36574862.428308718</v>
      </c>
      <c r="K133">
        <f t="shared" si="13"/>
        <v>243832.4161887248</v>
      </c>
      <c r="L133" s="8">
        <f t="shared" si="14"/>
        <v>-345599.21438013314</v>
      </c>
      <c r="M133" s="4">
        <f t="shared" si="15"/>
        <v>36473095.630117312</v>
      </c>
    </row>
    <row r="134" spans="4:13" x14ac:dyDescent="0.3">
      <c r="D134">
        <v>118</v>
      </c>
      <c r="E134" s="4">
        <f t="shared" si="9"/>
        <v>40727127.850330472</v>
      </c>
      <c r="F134">
        <f t="shared" si="10"/>
        <v>271514.18566886982</v>
      </c>
      <c r="G134" s="8">
        <f t="shared" si="8"/>
        <v>-385908.10968650156</v>
      </c>
      <c r="H134" s="4">
        <f t="shared" si="11"/>
        <v>40612733.926312841</v>
      </c>
      <c r="J134" s="4">
        <f t="shared" si="12"/>
        <v>36473095.630117312</v>
      </c>
      <c r="K134">
        <f t="shared" si="13"/>
        <v>243153.97086744875</v>
      </c>
      <c r="L134" s="8">
        <f t="shared" si="14"/>
        <v>-345599.21438013314</v>
      </c>
      <c r="M134" s="4">
        <f t="shared" si="15"/>
        <v>36370650.386604629</v>
      </c>
    </row>
    <row r="135" spans="4:13" x14ac:dyDescent="0.3">
      <c r="D135">
        <v>119</v>
      </c>
      <c r="E135" s="4">
        <f t="shared" si="9"/>
        <v>40612733.926312841</v>
      </c>
      <c r="F135">
        <f t="shared" si="10"/>
        <v>270751.55950875231</v>
      </c>
      <c r="G135" s="8">
        <f t="shared" si="8"/>
        <v>-385908.10968650156</v>
      </c>
      <c r="H135" s="4">
        <f t="shared" si="11"/>
        <v>40497577.376135096</v>
      </c>
      <c r="J135" s="4">
        <f t="shared" si="12"/>
        <v>36370650.386604629</v>
      </c>
      <c r="K135">
        <f t="shared" si="13"/>
        <v>242471.00257736421</v>
      </c>
      <c r="L135" s="8">
        <f t="shared" si="14"/>
        <v>-345599.21438013314</v>
      </c>
      <c r="M135" s="4">
        <f t="shared" si="15"/>
        <v>36267522.174801864</v>
      </c>
    </row>
    <row r="136" spans="4:13" x14ac:dyDescent="0.3">
      <c r="D136">
        <v>120</v>
      </c>
      <c r="E136" s="4">
        <f t="shared" si="9"/>
        <v>40497577.376135096</v>
      </c>
      <c r="F136">
        <f t="shared" si="10"/>
        <v>269983.84917423397</v>
      </c>
      <c r="G136" s="8">
        <f t="shared" si="8"/>
        <v>-385908.10968650156</v>
      </c>
      <c r="H136" s="4">
        <f t="shared" si="11"/>
        <v>40381653.115622826</v>
      </c>
      <c r="J136" s="4">
        <f t="shared" si="12"/>
        <v>36267522.174801864</v>
      </c>
      <c r="K136">
        <f t="shared" si="13"/>
        <v>241783.48116534579</v>
      </c>
      <c r="L136" s="8">
        <f t="shared" si="14"/>
        <v>-345599.21438013314</v>
      </c>
      <c r="M136" s="4">
        <f t="shared" si="15"/>
        <v>36163706.441587083</v>
      </c>
    </row>
    <row r="137" spans="4:13" x14ac:dyDescent="0.3">
      <c r="D137">
        <v>121</v>
      </c>
      <c r="E137" s="4">
        <f t="shared" si="9"/>
        <v>40381653.115622826</v>
      </c>
      <c r="F137">
        <f t="shared" si="10"/>
        <v>269211.02077081887</v>
      </c>
      <c r="G137" s="8">
        <f t="shared" si="8"/>
        <v>-385908.10968650156</v>
      </c>
      <c r="H137" s="4">
        <f t="shared" si="11"/>
        <v>40264956.026707143</v>
      </c>
      <c r="J137" s="4">
        <f t="shared" si="12"/>
        <v>36163706.441587083</v>
      </c>
      <c r="K137">
        <f t="shared" si="13"/>
        <v>241091.37627724724</v>
      </c>
      <c r="L137" s="8">
        <f t="shared" si="14"/>
        <v>-345599.21438013314</v>
      </c>
      <c r="M137" s="4">
        <f t="shared" si="15"/>
        <v>36059198.603484198</v>
      </c>
    </row>
    <row r="138" spans="4:13" x14ac:dyDescent="0.3">
      <c r="D138">
        <v>122</v>
      </c>
      <c r="E138" s="4">
        <f t="shared" si="9"/>
        <v>40264956.026707143</v>
      </c>
      <c r="F138">
        <f t="shared" si="10"/>
        <v>268433.04017804761</v>
      </c>
      <c r="G138" s="8">
        <f t="shared" si="8"/>
        <v>-385908.10968650156</v>
      </c>
      <c r="H138" s="4">
        <f t="shared" si="11"/>
        <v>40147480.957198687</v>
      </c>
      <c r="J138" s="4">
        <f t="shared" si="12"/>
        <v>36059198.603484198</v>
      </c>
      <c r="K138">
        <f t="shared" si="13"/>
        <v>240394.65735656134</v>
      </c>
      <c r="L138" s="8">
        <f t="shared" si="14"/>
        <v>-345599.21438013314</v>
      </c>
      <c r="M138" s="4">
        <f t="shared" si="15"/>
        <v>35953994.046460629</v>
      </c>
    </row>
    <row r="139" spans="4:13" x14ac:dyDescent="0.3">
      <c r="D139">
        <v>123</v>
      </c>
      <c r="E139" s="4">
        <f t="shared" si="9"/>
        <v>40147480.957198687</v>
      </c>
      <c r="F139">
        <f t="shared" si="10"/>
        <v>267649.87304799125</v>
      </c>
      <c r="G139" s="8">
        <f t="shared" si="8"/>
        <v>-385908.10968650156</v>
      </c>
      <c r="H139" s="4">
        <f t="shared" si="11"/>
        <v>40029222.720560178</v>
      </c>
      <c r="J139" s="4">
        <f t="shared" si="12"/>
        <v>35953994.046460629</v>
      </c>
      <c r="K139">
        <f t="shared" si="13"/>
        <v>239693.29364307088</v>
      </c>
      <c r="L139" s="8">
        <f t="shared" si="14"/>
        <v>-345599.21438013314</v>
      </c>
      <c r="M139" s="4">
        <f t="shared" si="15"/>
        <v>35848088.125723571</v>
      </c>
    </row>
    <row r="140" spans="4:13" x14ac:dyDescent="0.3">
      <c r="D140">
        <v>124</v>
      </c>
      <c r="E140" s="4">
        <f t="shared" si="9"/>
        <v>40029222.720560178</v>
      </c>
      <c r="F140">
        <f t="shared" si="10"/>
        <v>266861.48480373452</v>
      </c>
      <c r="G140" s="8">
        <f t="shared" si="8"/>
        <v>-385908.10968650156</v>
      </c>
      <c r="H140" s="4">
        <f t="shared" si="11"/>
        <v>39910176.095677413</v>
      </c>
      <c r="J140" s="4">
        <f t="shared" si="12"/>
        <v>35848088.125723571</v>
      </c>
      <c r="K140">
        <f t="shared" si="13"/>
        <v>238987.25417149049</v>
      </c>
      <c r="L140" s="8">
        <f t="shared" si="14"/>
        <v>-345599.21438013314</v>
      </c>
      <c r="M140" s="4">
        <f t="shared" si="15"/>
        <v>35741476.165514931</v>
      </c>
    </row>
    <row r="141" spans="4:13" x14ac:dyDescent="0.3">
      <c r="D141">
        <v>125</v>
      </c>
      <c r="E141" s="4">
        <f t="shared" si="9"/>
        <v>39910176.095677413</v>
      </c>
      <c r="F141">
        <f t="shared" si="10"/>
        <v>266067.84063784941</v>
      </c>
      <c r="G141" s="8">
        <f t="shared" si="8"/>
        <v>-385908.10968650156</v>
      </c>
      <c r="H141" s="4">
        <f t="shared" si="11"/>
        <v>39790335.82662876</v>
      </c>
      <c r="J141" s="4">
        <f t="shared" si="12"/>
        <v>35741476.165514931</v>
      </c>
      <c r="K141">
        <f t="shared" si="13"/>
        <v>238276.50777009956</v>
      </c>
      <c r="L141" s="8">
        <f t="shared" si="14"/>
        <v>-345599.21438013314</v>
      </c>
      <c r="M141" s="4">
        <f t="shared" si="15"/>
        <v>35634153.4589049</v>
      </c>
    </row>
    <row r="142" spans="4:13" x14ac:dyDescent="0.3">
      <c r="D142">
        <v>126</v>
      </c>
      <c r="E142" s="4">
        <f t="shared" si="9"/>
        <v>39790335.82662876</v>
      </c>
      <c r="F142">
        <f t="shared" si="10"/>
        <v>265268.9055108584</v>
      </c>
      <c r="G142" s="8">
        <f t="shared" si="8"/>
        <v>-385908.10968650156</v>
      </c>
      <c r="H142" s="4">
        <f t="shared" si="11"/>
        <v>39669696.622453116</v>
      </c>
      <c r="J142" s="4">
        <f t="shared" si="12"/>
        <v>35634153.4589049</v>
      </c>
      <c r="K142">
        <f t="shared" si="13"/>
        <v>237561.02305936601</v>
      </c>
      <c r="L142" s="8">
        <f t="shared" si="14"/>
        <v>-345599.21438013314</v>
      </c>
      <c r="M142" s="4">
        <f t="shared" si="15"/>
        <v>35526115.267584138</v>
      </c>
    </row>
    <row r="143" spans="4:13" x14ac:dyDescent="0.3">
      <c r="D143">
        <v>127</v>
      </c>
      <c r="E143" s="4">
        <f t="shared" si="9"/>
        <v>39669696.622453116</v>
      </c>
      <c r="F143">
        <f t="shared" si="10"/>
        <v>264464.64414968743</v>
      </c>
      <c r="G143" s="8">
        <f t="shared" si="8"/>
        <v>-385908.10968650156</v>
      </c>
      <c r="H143" s="4">
        <f t="shared" si="11"/>
        <v>39548253.156916305</v>
      </c>
      <c r="J143" s="4">
        <f t="shared" si="12"/>
        <v>35526115.267584138</v>
      </c>
      <c r="K143">
        <f t="shared" si="13"/>
        <v>236840.76845056092</v>
      </c>
      <c r="L143" s="8">
        <f t="shared" si="14"/>
        <v>-345599.21438013314</v>
      </c>
      <c r="M143" s="4">
        <f t="shared" si="15"/>
        <v>35417356.821654566</v>
      </c>
    </row>
    <row r="144" spans="4:13" x14ac:dyDescent="0.3">
      <c r="D144">
        <v>128</v>
      </c>
      <c r="E144" s="4">
        <f t="shared" si="9"/>
        <v>39548253.156916305</v>
      </c>
      <c r="F144">
        <f t="shared" si="10"/>
        <v>263655.02104610874</v>
      </c>
      <c r="G144" s="8">
        <f t="shared" si="8"/>
        <v>-385908.10968650156</v>
      </c>
      <c r="H144" s="4">
        <f t="shared" si="11"/>
        <v>39426000.068275914</v>
      </c>
      <c r="J144" s="4">
        <f t="shared" si="12"/>
        <v>35417356.821654566</v>
      </c>
      <c r="K144">
        <f t="shared" si="13"/>
        <v>236115.71214436379</v>
      </c>
      <c r="L144" s="8">
        <f t="shared" si="14"/>
        <v>-345599.21438013314</v>
      </c>
      <c r="M144" s="4">
        <f t="shared" si="15"/>
        <v>35307873.319418803</v>
      </c>
    </row>
    <row r="145" spans="4:13" x14ac:dyDescent="0.3">
      <c r="D145">
        <v>129</v>
      </c>
      <c r="E145" s="4">
        <f t="shared" si="9"/>
        <v>39426000.068275914</v>
      </c>
      <c r="F145">
        <f t="shared" si="10"/>
        <v>262840.00045517279</v>
      </c>
      <c r="G145" s="8">
        <f t="shared" si="8"/>
        <v>-385908.10968650156</v>
      </c>
      <c r="H145" s="4">
        <f t="shared" si="11"/>
        <v>39302931.959044583</v>
      </c>
      <c r="J145" s="4">
        <f t="shared" si="12"/>
        <v>35307873.319418803</v>
      </c>
      <c r="K145">
        <f t="shared" si="13"/>
        <v>235385.82212945871</v>
      </c>
      <c r="L145" s="8">
        <f t="shared" si="14"/>
        <v>-345599.21438013314</v>
      </c>
      <c r="M145" s="4">
        <f t="shared" si="15"/>
        <v>35197659.927168131</v>
      </c>
    </row>
    <row r="146" spans="4:13" x14ac:dyDescent="0.3">
      <c r="D146">
        <v>130</v>
      </c>
      <c r="E146" s="4">
        <f t="shared" si="9"/>
        <v>39302931.959044583</v>
      </c>
      <c r="F146">
        <f t="shared" si="10"/>
        <v>262019.54639363056</v>
      </c>
      <c r="G146" s="8">
        <f t="shared" ref="G146:G209" si="16">$D$12</f>
        <v>-385908.10968650156</v>
      </c>
      <c r="H146" s="4">
        <f t="shared" si="11"/>
        <v>39179043.395751715</v>
      </c>
      <c r="J146" s="4">
        <f t="shared" si="12"/>
        <v>35197659.927168131</v>
      </c>
      <c r="K146">
        <f t="shared" si="13"/>
        <v>234651.0661811209</v>
      </c>
      <c r="L146" s="8">
        <f t="shared" si="14"/>
        <v>-345599.21438013314</v>
      </c>
      <c r="M146" s="4">
        <f t="shared" si="15"/>
        <v>35086711.778969124</v>
      </c>
    </row>
    <row r="147" spans="4:13" x14ac:dyDescent="0.3">
      <c r="D147">
        <v>131</v>
      </c>
      <c r="E147" s="4">
        <f t="shared" ref="E147:E203" si="17">H146</f>
        <v>39179043.395751715</v>
      </c>
      <c r="F147">
        <f t="shared" ref="F147:F203" si="18">$M$6*E147</f>
        <v>261193.62263834479</v>
      </c>
      <c r="G147" s="8">
        <f t="shared" si="16"/>
        <v>-385908.10968650156</v>
      </c>
      <c r="H147" s="4">
        <f t="shared" ref="H147:H203" si="19">SUM(E147:G147)</f>
        <v>39054328.908703558</v>
      </c>
      <c r="J147" s="4">
        <f t="shared" si="12"/>
        <v>35086711.778969124</v>
      </c>
      <c r="K147">
        <f t="shared" si="13"/>
        <v>233911.41185979417</v>
      </c>
      <c r="L147" s="8">
        <f t="shared" si="14"/>
        <v>-345599.21438013314</v>
      </c>
      <c r="M147" s="4">
        <f t="shared" si="15"/>
        <v>34975023.976448789</v>
      </c>
    </row>
    <row r="148" spans="4:13" x14ac:dyDescent="0.3">
      <c r="D148">
        <v>132</v>
      </c>
      <c r="E148" s="4">
        <f t="shared" si="17"/>
        <v>39054328.908703558</v>
      </c>
      <c r="F148">
        <f t="shared" si="18"/>
        <v>260362.19272469039</v>
      </c>
      <c r="G148" s="8">
        <f t="shared" si="16"/>
        <v>-385908.10968650156</v>
      </c>
      <c r="H148" s="4">
        <f t="shared" si="19"/>
        <v>38928782.991741747</v>
      </c>
      <c r="J148" s="4">
        <f t="shared" si="12"/>
        <v>34975023.976448789</v>
      </c>
      <c r="K148">
        <f t="shared" si="13"/>
        <v>233166.8265096586</v>
      </c>
      <c r="L148" s="8">
        <f t="shared" si="14"/>
        <v>-345599.21438013314</v>
      </c>
      <c r="M148" s="4">
        <f t="shared" si="15"/>
        <v>34862591.588578321</v>
      </c>
    </row>
    <row r="149" spans="4:13" x14ac:dyDescent="0.3">
      <c r="D149">
        <v>133</v>
      </c>
      <c r="E149" s="4">
        <f t="shared" si="17"/>
        <v>38928782.991741747</v>
      </c>
      <c r="F149">
        <f t="shared" si="18"/>
        <v>259525.21994494498</v>
      </c>
      <c r="G149" s="8">
        <f t="shared" si="16"/>
        <v>-385908.10968650156</v>
      </c>
      <c r="H149" s="4">
        <f t="shared" si="19"/>
        <v>38802400.102000192</v>
      </c>
      <c r="J149" s="4">
        <f t="shared" si="12"/>
        <v>34862591.588578321</v>
      </c>
      <c r="K149">
        <f t="shared" si="13"/>
        <v>232417.27725718883</v>
      </c>
      <c r="L149" s="8">
        <f t="shared" si="14"/>
        <v>-345599.21438013314</v>
      </c>
      <c r="M149" s="4">
        <f t="shared" si="15"/>
        <v>34749409.65145538</v>
      </c>
    </row>
    <row r="150" spans="4:13" x14ac:dyDescent="0.3">
      <c r="D150">
        <v>134</v>
      </c>
      <c r="E150" s="4">
        <f t="shared" si="17"/>
        <v>38802400.102000192</v>
      </c>
      <c r="F150">
        <f t="shared" si="18"/>
        <v>258682.66734666796</v>
      </c>
      <c r="G150" s="8">
        <f t="shared" si="16"/>
        <v>-385908.10968650156</v>
      </c>
      <c r="H150" s="4">
        <f t="shared" si="19"/>
        <v>38675174.659660362</v>
      </c>
      <c r="J150" s="4">
        <f t="shared" si="12"/>
        <v>34749409.65145538</v>
      </c>
      <c r="K150">
        <f t="shared" si="13"/>
        <v>231662.73100970255</v>
      </c>
      <c r="L150" s="8">
        <f t="shared" si="14"/>
        <v>-345599.21438013314</v>
      </c>
      <c r="M150" s="4">
        <f t="shared" si="15"/>
        <v>34635473.168084949</v>
      </c>
    </row>
    <row r="151" spans="4:13" x14ac:dyDescent="0.3">
      <c r="D151">
        <v>135</v>
      </c>
      <c r="E151" s="4">
        <f t="shared" si="17"/>
        <v>38675174.659660362</v>
      </c>
      <c r="F151">
        <f t="shared" si="18"/>
        <v>257834.4977310691</v>
      </c>
      <c r="G151" s="8">
        <f t="shared" si="16"/>
        <v>-385908.10968650156</v>
      </c>
      <c r="H151" s="4">
        <f t="shared" si="19"/>
        <v>38547101.047704928</v>
      </c>
      <c r="J151" s="4">
        <f t="shared" si="12"/>
        <v>34635473.168084949</v>
      </c>
      <c r="K151">
        <f t="shared" si="13"/>
        <v>230903.15445389968</v>
      </c>
      <c r="L151" s="8">
        <f t="shared" si="14"/>
        <v>-345599.21438013314</v>
      </c>
      <c r="M151" s="4">
        <f t="shared" si="15"/>
        <v>34520777.108158715</v>
      </c>
    </row>
    <row r="152" spans="4:13" x14ac:dyDescent="0.3">
      <c r="D152">
        <v>136</v>
      </c>
      <c r="E152" s="4">
        <f t="shared" si="17"/>
        <v>38547101.047704928</v>
      </c>
      <c r="F152">
        <f t="shared" si="18"/>
        <v>256980.6736513662</v>
      </c>
      <c r="G152" s="8">
        <f t="shared" si="16"/>
        <v>-385908.10968650156</v>
      </c>
      <c r="H152" s="4">
        <f t="shared" si="19"/>
        <v>38418173.611669794</v>
      </c>
      <c r="J152" s="4">
        <f t="shared" si="12"/>
        <v>34520777.108158715</v>
      </c>
      <c r="K152">
        <f t="shared" si="13"/>
        <v>230138.51405439145</v>
      </c>
      <c r="L152" s="8">
        <f t="shared" si="14"/>
        <v>-345599.21438013314</v>
      </c>
      <c r="M152" s="4">
        <f t="shared" si="15"/>
        <v>34405316.407832973</v>
      </c>
    </row>
    <row r="153" spans="4:13" x14ac:dyDescent="0.3">
      <c r="D153">
        <v>137</v>
      </c>
      <c r="E153" s="4">
        <f t="shared" si="17"/>
        <v>38418173.611669794</v>
      </c>
      <c r="F153">
        <f t="shared" si="18"/>
        <v>256121.15741113198</v>
      </c>
      <c r="G153" s="8">
        <f t="shared" si="16"/>
        <v>-385908.10968650156</v>
      </c>
      <c r="H153" s="4">
        <f t="shared" si="19"/>
        <v>38288386.659394421</v>
      </c>
      <c r="J153" s="4">
        <f t="shared" si="12"/>
        <v>34405316.407832973</v>
      </c>
      <c r="K153">
        <f t="shared" si="13"/>
        <v>229368.77605221982</v>
      </c>
      <c r="L153" s="8">
        <f t="shared" si="14"/>
        <v>-345599.21438013314</v>
      </c>
      <c r="M153" s="4">
        <f t="shared" si="15"/>
        <v>34289085.969505064</v>
      </c>
    </row>
    <row r="154" spans="4:13" x14ac:dyDescent="0.3">
      <c r="D154">
        <v>138</v>
      </c>
      <c r="E154" s="4">
        <f t="shared" si="17"/>
        <v>38288386.659394421</v>
      </c>
      <c r="F154">
        <f t="shared" si="18"/>
        <v>255255.91106262949</v>
      </c>
      <c r="G154" s="8">
        <f t="shared" si="16"/>
        <v>-385908.10968650156</v>
      </c>
      <c r="H154" s="4">
        <f t="shared" si="19"/>
        <v>38157734.460770547</v>
      </c>
      <c r="J154" s="4">
        <f t="shared" si="12"/>
        <v>34289085.969505064</v>
      </c>
      <c r="K154">
        <f t="shared" si="13"/>
        <v>228593.90646336711</v>
      </c>
      <c r="L154" s="8">
        <f t="shared" si="14"/>
        <v>-345599.21438013314</v>
      </c>
      <c r="M154" s="4">
        <f t="shared" si="15"/>
        <v>34172080.661588304</v>
      </c>
    </row>
    <row r="155" spans="4:13" x14ac:dyDescent="0.3">
      <c r="D155">
        <v>139</v>
      </c>
      <c r="E155" s="4">
        <f t="shared" si="17"/>
        <v>38157734.460770547</v>
      </c>
      <c r="F155">
        <f t="shared" si="18"/>
        <v>254384.896405137</v>
      </c>
      <c r="G155" s="8">
        <f t="shared" si="16"/>
        <v>-385908.10968650156</v>
      </c>
      <c r="H155" s="4">
        <f t="shared" si="19"/>
        <v>38026211.247489184</v>
      </c>
      <c r="J155" s="4">
        <f t="shared" si="12"/>
        <v>34172080.661588304</v>
      </c>
      <c r="K155">
        <f t="shared" si="13"/>
        <v>227813.87107725537</v>
      </c>
      <c r="L155" s="8">
        <f t="shared" si="14"/>
        <v>-345599.21438013314</v>
      </c>
      <c r="M155" s="4">
        <f t="shared" si="15"/>
        <v>34054295.318285428</v>
      </c>
    </row>
    <row r="156" spans="4:13" x14ac:dyDescent="0.3">
      <c r="D156">
        <v>140</v>
      </c>
      <c r="E156" s="4">
        <f t="shared" si="17"/>
        <v>38026211.247489184</v>
      </c>
      <c r="F156">
        <f t="shared" si="18"/>
        <v>253508.07498326123</v>
      </c>
      <c r="G156" s="8">
        <f t="shared" si="16"/>
        <v>-385908.10968650156</v>
      </c>
      <c r="H156" s="4">
        <f t="shared" si="19"/>
        <v>37893811.212785944</v>
      </c>
      <c r="J156" s="4">
        <f t="shared" si="12"/>
        <v>34054295.318285428</v>
      </c>
      <c r="K156">
        <f t="shared" si="13"/>
        <v>227028.63545523619</v>
      </c>
      <c r="L156" s="8">
        <f t="shared" si="14"/>
        <v>-345599.21438013314</v>
      </c>
      <c r="M156" s="4">
        <f t="shared" si="15"/>
        <v>33935724.739360534</v>
      </c>
    </row>
    <row r="157" spans="4:13" x14ac:dyDescent="0.3">
      <c r="D157">
        <v>141</v>
      </c>
      <c r="E157" s="4">
        <f t="shared" si="17"/>
        <v>37893811.212785944</v>
      </c>
      <c r="F157">
        <f t="shared" si="18"/>
        <v>252625.40808523964</v>
      </c>
      <c r="G157" s="8">
        <f t="shared" si="16"/>
        <v>-385908.10968650156</v>
      </c>
      <c r="H157" s="4">
        <f t="shared" si="19"/>
        <v>37760528.511184685</v>
      </c>
      <c r="J157" s="4">
        <f t="shared" si="12"/>
        <v>33935724.739360534</v>
      </c>
      <c r="K157">
        <f t="shared" si="13"/>
        <v>226238.16492907025</v>
      </c>
      <c r="L157" s="8">
        <f t="shared" si="14"/>
        <v>-345599.21438013314</v>
      </c>
      <c r="M157" s="4">
        <f t="shared" si="15"/>
        <v>33816363.689909473</v>
      </c>
    </row>
    <row r="158" spans="4:13" x14ac:dyDescent="0.3">
      <c r="D158">
        <v>142</v>
      </c>
      <c r="E158" s="4">
        <f t="shared" si="17"/>
        <v>37760528.511184685</v>
      </c>
      <c r="F158">
        <f t="shared" si="18"/>
        <v>251736.85674123126</v>
      </c>
      <c r="G158" s="8">
        <f t="shared" si="16"/>
        <v>-385908.10968650156</v>
      </c>
      <c r="H158" s="4">
        <f t="shared" si="19"/>
        <v>37626357.258239418</v>
      </c>
      <c r="J158" s="4">
        <f t="shared" si="12"/>
        <v>33816363.689909473</v>
      </c>
      <c r="K158">
        <f t="shared" si="13"/>
        <v>225442.4245993965</v>
      </c>
      <c r="L158" s="8">
        <f t="shared" si="14"/>
        <v>-345599.21438013314</v>
      </c>
      <c r="M158" s="4">
        <f t="shared" si="15"/>
        <v>33696206.900128737</v>
      </c>
    </row>
    <row r="159" spans="4:13" x14ac:dyDescent="0.3">
      <c r="D159">
        <v>143</v>
      </c>
      <c r="E159" s="4">
        <f t="shared" si="17"/>
        <v>37626357.258239418</v>
      </c>
      <c r="F159">
        <f t="shared" si="18"/>
        <v>250842.38172159615</v>
      </c>
      <c r="G159" s="8">
        <f t="shared" si="16"/>
        <v>-385908.10968650156</v>
      </c>
      <c r="H159" s="4">
        <f t="shared" si="19"/>
        <v>37491291.53027451</v>
      </c>
      <c r="J159" s="4">
        <f t="shared" si="12"/>
        <v>33696206.900128737</v>
      </c>
      <c r="K159">
        <f t="shared" si="13"/>
        <v>224641.37933419159</v>
      </c>
      <c r="L159" s="8">
        <f t="shared" si="14"/>
        <v>-345599.21438013314</v>
      </c>
      <c r="M159" s="4">
        <f t="shared" si="15"/>
        <v>33575249.065082796</v>
      </c>
    </row>
    <row r="160" spans="4:13" x14ac:dyDescent="0.3">
      <c r="D160">
        <v>144</v>
      </c>
      <c r="E160" s="4">
        <f t="shared" si="17"/>
        <v>37491291.53027451</v>
      </c>
      <c r="F160">
        <f t="shared" si="18"/>
        <v>249941.94353516342</v>
      </c>
      <c r="G160" s="8">
        <f t="shared" si="16"/>
        <v>-385908.10968650156</v>
      </c>
      <c r="H160" s="4">
        <f t="shared" si="19"/>
        <v>37355325.364123173</v>
      </c>
      <c r="J160" s="4">
        <f t="shared" si="12"/>
        <v>33575249.065082796</v>
      </c>
      <c r="K160">
        <f t="shared" si="13"/>
        <v>223834.99376721866</v>
      </c>
      <c r="L160" s="8">
        <f t="shared" si="14"/>
        <v>-345599.21438013314</v>
      </c>
      <c r="M160" s="4">
        <f t="shared" si="15"/>
        <v>33453484.844469879</v>
      </c>
    </row>
    <row r="161" spans="4:13" x14ac:dyDescent="0.3">
      <c r="D161">
        <v>145</v>
      </c>
      <c r="E161" s="4">
        <f t="shared" si="17"/>
        <v>37355325.364123173</v>
      </c>
      <c r="F161">
        <f t="shared" si="18"/>
        <v>249035.50242748784</v>
      </c>
      <c r="G161" s="8">
        <f t="shared" si="16"/>
        <v>-385908.10968650156</v>
      </c>
      <c r="H161" s="4">
        <f t="shared" si="19"/>
        <v>37218452.75686416</v>
      </c>
      <c r="J161" s="4">
        <f t="shared" si="12"/>
        <v>33453484.844469879</v>
      </c>
      <c r="K161">
        <f t="shared" si="13"/>
        <v>223023.23229646587</v>
      </c>
      <c r="L161" s="8">
        <f t="shared" si="14"/>
        <v>-345599.21438013314</v>
      </c>
      <c r="M161" s="4">
        <f t="shared" si="15"/>
        <v>33330908.862386208</v>
      </c>
    </row>
    <row r="162" spans="4:13" x14ac:dyDescent="0.3">
      <c r="D162">
        <v>146</v>
      </c>
      <c r="E162" s="4">
        <f t="shared" si="17"/>
        <v>37218452.75686416</v>
      </c>
      <c r="F162">
        <f t="shared" si="18"/>
        <v>248123.01837909443</v>
      </c>
      <c r="G162" s="8">
        <f t="shared" si="16"/>
        <v>-385908.10968650156</v>
      </c>
      <c r="H162" s="4">
        <f t="shared" si="19"/>
        <v>37080667.665556751</v>
      </c>
      <c r="J162" s="4">
        <f t="shared" si="12"/>
        <v>33330908.862386208</v>
      </c>
      <c r="K162">
        <f t="shared" si="13"/>
        <v>222206.05908257473</v>
      </c>
      <c r="L162" s="8">
        <f t="shared" si="14"/>
        <v>-345599.21438013314</v>
      </c>
      <c r="M162" s="4">
        <f t="shared" si="15"/>
        <v>33207515.707088649</v>
      </c>
    </row>
    <row r="163" spans="4:13" x14ac:dyDescent="0.3">
      <c r="D163">
        <v>147</v>
      </c>
      <c r="E163" s="4">
        <f t="shared" si="17"/>
        <v>37080667.665556751</v>
      </c>
      <c r="F163">
        <f t="shared" si="18"/>
        <v>247204.4511037117</v>
      </c>
      <c r="G163" s="8">
        <f t="shared" si="16"/>
        <v>-385908.10968650156</v>
      </c>
      <c r="H163" s="4">
        <f t="shared" si="19"/>
        <v>36941964.00697396</v>
      </c>
      <c r="J163" s="4">
        <f t="shared" si="12"/>
        <v>33207515.707088649</v>
      </c>
      <c r="K163">
        <f t="shared" si="13"/>
        <v>221383.43804725769</v>
      </c>
      <c r="L163" s="8">
        <f t="shared" si="14"/>
        <v>-345599.21438013314</v>
      </c>
      <c r="M163" s="4">
        <f t="shared" si="15"/>
        <v>33083299.930755772</v>
      </c>
    </row>
    <row r="164" spans="4:13" x14ac:dyDescent="0.3">
      <c r="D164">
        <v>148</v>
      </c>
      <c r="E164" s="4">
        <f t="shared" si="17"/>
        <v>36941964.00697396</v>
      </c>
      <c r="F164">
        <f t="shared" si="18"/>
        <v>246279.76004649309</v>
      </c>
      <c r="G164" s="8">
        <f t="shared" si="16"/>
        <v>-385908.10968650156</v>
      </c>
      <c r="H164" s="4">
        <f t="shared" si="19"/>
        <v>36802335.657333948</v>
      </c>
      <c r="J164" s="4">
        <f t="shared" si="12"/>
        <v>33083299.930755772</v>
      </c>
      <c r="K164">
        <f t="shared" si="13"/>
        <v>220555.33287170515</v>
      </c>
      <c r="L164" s="8">
        <f t="shared" si="14"/>
        <v>-345599.21438013314</v>
      </c>
      <c r="M164" s="4">
        <f t="shared" si="15"/>
        <v>32958256.049247343</v>
      </c>
    </row>
    <row r="165" spans="4:13" x14ac:dyDescent="0.3">
      <c r="D165">
        <v>149</v>
      </c>
      <c r="E165" s="4">
        <f t="shared" si="17"/>
        <v>36802335.657333948</v>
      </c>
      <c r="F165">
        <f t="shared" si="18"/>
        <v>245348.90438222635</v>
      </c>
      <c r="G165" s="8">
        <f t="shared" si="16"/>
        <v>-385908.10968650156</v>
      </c>
      <c r="H165" s="4">
        <f t="shared" si="19"/>
        <v>36661776.452029675</v>
      </c>
      <c r="J165" s="4">
        <f t="shared" si="12"/>
        <v>32958256.049247343</v>
      </c>
      <c r="K165">
        <f t="shared" si="13"/>
        <v>219721.70699498229</v>
      </c>
      <c r="L165" s="8">
        <f t="shared" si="14"/>
        <v>-345599.21438013314</v>
      </c>
      <c r="M165" s="4">
        <f t="shared" si="15"/>
        <v>32832378.54186219</v>
      </c>
    </row>
    <row r="166" spans="4:13" x14ac:dyDescent="0.3">
      <c r="D166">
        <v>150</v>
      </c>
      <c r="E166" s="4">
        <f t="shared" si="17"/>
        <v>36661776.452029675</v>
      </c>
      <c r="F166">
        <f t="shared" si="18"/>
        <v>244411.84301353118</v>
      </c>
      <c r="G166" s="8">
        <f t="shared" si="16"/>
        <v>-385908.10968650156</v>
      </c>
      <c r="H166" s="4">
        <f t="shared" si="19"/>
        <v>36520280.185356706</v>
      </c>
      <c r="J166" s="4">
        <f t="shared" si="12"/>
        <v>32832378.54186219</v>
      </c>
      <c r="K166">
        <f t="shared" si="13"/>
        <v>218882.5236124146</v>
      </c>
      <c r="L166" s="8">
        <f t="shared" si="14"/>
        <v>-345599.21438013314</v>
      </c>
      <c r="M166" s="4">
        <f t="shared" si="15"/>
        <v>32705661.851094469</v>
      </c>
    </row>
    <row r="167" spans="4:13" x14ac:dyDescent="0.3">
      <c r="D167">
        <v>151</v>
      </c>
      <c r="E167" s="4">
        <f t="shared" si="17"/>
        <v>36520280.185356706</v>
      </c>
      <c r="F167">
        <f t="shared" si="18"/>
        <v>243468.53456904471</v>
      </c>
      <c r="G167" s="8">
        <f t="shared" si="16"/>
        <v>-385908.10968650156</v>
      </c>
      <c r="H167" s="4">
        <f t="shared" si="19"/>
        <v>36377840.610239252</v>
      </c>
      <c r="J167" s="4">
        <f t="shared" si="12"/>
        <v>32705661.851094469</v>
      </c>
      <c r="K167">
        <f t="shared" si="13"/>
        <v>218037.74567396313</v>
      </c>
      <c r="L167" s="8">
        <f t="shared" si="14"/>
        <v>-345599.21438013314</v>
      </c>
      <c r="M167" s="4">
        <f t="shared" si="15"/>
        <v>32578100.382388297</v>
      </c>
    </row>
    <row r="168" spans="4:13" x14ac:dyDescent="0.3">
      <c r="D168">
        <v>152</v>
      </c>
      <c r="E168" s="4">
        <f t="shared" si="17"/>
        <v>36377840.610239252</v>
      </c>
      <c r="F168">
        <f t="shared" si="18"/>
        <v>242518.93740159503</v>
      </c>
      <c r="G168" s="8">
        <f t="shared" si="16"/>
        <v>-385908.10968650156</v>
      </c>
      <c r="H168" s="4">
        <f t="shared" si="19"/>
        <v>36234451.437954344</v>
      </c>
      <c r="J168" s="4">
        <f t="shared" si="12"/>
        <v>32578100.382388297</v>
      </c>
      <c r="K168">
        <f t="shared" si="13"/>
        <v>217187.33588258867</v>
      </c>
      <c r="L168" s="8">
        <f t="shared" si="14"/>
        <v>-345599.21438013314</v>
      </c>
      <c r="M168" s="4">
        <f t="shared" si="15"/>
        <v>32449688.503890753</v>
      </c>
    </row>
    <row r="169" spans="4:13" x14ac:dyDescent="0.3">
      <c r="D169">
        <v>153</v>
      </c>
      <c r="E169" s="4">
        <f t="shared" si="17"/>
        <v>36234451.437954344</v>
      </c>
      <c r="F169">
        <f t="shared" si="18"/>
        <v>241563.00958636231</v>
      </c>
      <c r="G169" s="8">
        <f t="shared" si="16"/>
        <v>-385908.10968650156</v>
      </c>
      <c r="H169" s="4">
        <f t="shared" si="19"/>
        <v>36090106.337854207</v>
      </c>
      <c r="J169" s="4">
        <f t="shared" si="12"/>
        <v>32449688.503890753</v>
      </c>
      <c r="K169">
        <f t="shared" si="13"/>
        <v>216331.25669260503</v>
      </c>
      <c r="L169" s="8">
        <f t="shared" si="14"/>
        <v>-345599.21438013314</v>
      </c>
      <c r="M169" s="4">
        <f t="shared" si="15"/>
        <v>32320420.546203222</v>
      </c>
    </row>
    <row r="170" spans="4:13" x14ac:dyDescent="0.3">
      <c r="D170">
        <v>154</v>
      </c>
      <c r="E170" s="4">
        <f t="shared" si="17"/>
        <v>36090106.337854207</v>
      </c>
      <c r="F170">
        <f t="shared" si="18"/>
        <v>240600.70891902805</v>
      </c>
      <c r="G170" s="8">
        <f t="shared" si="16"/>
        <v>-385908.10968650156</v>
      </c>
      <c r="H170" s="4">
        <f t="shared" si="19"/>
        <v>35944798.937086731</v>
      </c>
      <c r="J170" s="4">
        <f t="shared" si="12"/>
        <v>32320420.546203222</v>
      </c>
      <c r="K170">
        <f t="shared" si="13"/>
        <v>215469.4703080215</v>
      </c>
      <c r="L170" s="8">
        <f t="shared" si="14"/>
        <v>-345599.21438013314</v>
      </c>
      <c r="M170" s="4">
        <f t="shared" si="15"/>
        <v>32190290.802131109</v>
      </c>
    </row>
    <row r="171" spans="4:13" x14ac:dyDescent="0.3">
      <c r="D171">
        <v>155</v>
      </c>
      <c r="E171" s="4">
        <f t="shared" si="17"/>
        <v>35944798.937086731</v>
      </c>
      <c r="F171">
        <f t="shared" si="18"/>
        <v>239631.99291391156</v>
      </c>
      <c r="G171" s="8">
        <f t="shared" si="16"/>
        <v>-385908.10968650156</v>
      </c>
      <c r="H171" s="4">
        <f t="shared" si="19"/>
        <v>35798522.820314139</v>
      </c>
      <c r="J171" s="4">
        <f t="shared" si="12"/>
        <v>32190290.802131109</v>
      </c>
      <c r="K171">
        <f t="shared" si="13"/>
        <v>214601.93868087407</v>
      </c>
      <c r="L171" s="8">
        <f t="shared" si="14"/>
        <v>-345599.21438013314</v>
      </c>
      <c r="M171" s="4">
        <f t="shared" si="15"/>
        <v>32059293.526431847</v>
      </c>
    </row>
    <row r="172" spans="4:13" x14ac:dyDescent="0.3">
      <c r="D172">
        <v>156</v>
      </c>
      <c r="E172" s="4">
        <f t="shared" si="17"/>
        <v>35798522.820314139</v>
      </c>
      <c r="F172">
        <f t="shared" si="18"/>
        <v>238656.81880209426</v>
      </c>
      <c r="G172" s="8">
        <f t="shared" si="16"/>
        <v>-385908.10968650156</v>
      </c>
      <c r="H172" s="4">
        <f t="shared" si="19"/>
        <v>35651271.529429734</v>
      </c>
      <c r="J172" s="4">
        <f t="shared" si="12"/>
        <v>32059293.526431847</v>
      </c>
      <c r="K172">
        <f t="shared" si="13"/>
        <v>213728.62350954567</v>
      </c>
      <c r="L172" s="8">
        <f t="shared" si="14"/>
        <v>-345599.21438013314</v>
      </c>
      <c r="M172" s="4">
        <f t="shared" si="15"/>
        <v>31927422.935561258</v>
      </c>
    </row>
    <row r="173" spans="4:13" x14ac:dyDescent="0.3">
      <c r="D173">
        <v>157</v>
      </c>
      <c r="E173" s="4">
        <f t="shared" si="17"/>
        <v>35651271.529429734</v>
      </c>
      <c r="F173">
        <f t="shared" si="18"/>
        <v>237675.14352953158</v>
      </c>
      <c r="G173" s="8">
        <f t="shared" si="16"/>
        <v>-385908.10968650156</v>
      </c>
      <c r="H173" s="4">
        <f t="shared" si="19"/>
        <v>35503038.563272767</v>
      </c>
      <c r="J173" s="4">
        <f t="shared" si="12"/>
        <v>31927422.935561258</v>
      </c>
      <c r="K173">
        <f t="shared" si="13"/>
        <v>212849.48623707506</v>
      </c>
      <c r="L173" s="8">
        <f t="shared" si="14"/>
        <v>-345599.21438013314</v>
      </c>
      <c r="M173" s="4">
        <f t="shared" si="15"/>
        <v>31794673.2074182</v>
      </c>
    </row>
    <row r="174" spans="4:13" x14ac:dyDescent="0.3">
      <c r="D174">
        <v>158</v>
      </c>
      <c r="E174" s="4">
        <f t="shared" si="17"/>
        <v>35503038.563272767</v>
      </c>
      <c r="F174">
        <f t="shared" si="18"/>
        <v>236686.9237551518</v>
      </c>
      <c r="G174" s="8">
        <f t="shared" si="16"/>
        <v>-385908.10968650156</v>
      </c>
      <c r="H174" s="4">
        <f t="shared" si="19"/>
        <v>35353817.377341419</v>
      </c>
      <c r="J174" s="4">
        <f t="shared" si="12"/>
        <v>31794673.2074182</v>
      </c>
      <c r="K174">
        <f t="shared" si="13"/>
        <v>211964.48804945467</v>
      </c>
      <c r="L174" s="8">
        <f t="shared" si="14"/>
        <v>-345599.21438013314</v>
      </c>
      <c r="M174" s="4">
        <f t="shared" si="15"/>
        <v>31661038.481087521</v>
      </c>
    </row>
    <row r="175" spans="4:13" x14ac:dyDescent="0.3">
      <c r="D175">
        <v>159</v>
      </c>
      <c r="E175" s="4">
        <f t="shared" si="17"/>
        <v>35353817.377341419</v>
      </c>
      <c r="F175">
        <f t="shared" si="18"/>
        <v>235692.11584894281</v>
      </c>
      <c r="G175" s="8">
        <f t="shared" si="16"/>
        <v>-385908.10968650156</v>
      </c>
      <c r="H175" s="4">
        <f t="shared" si="19"/>
        <v>35203601.383503862</v>
      </c>
      <c r="J175" s="4">
        <f t="shared" si="12"/>
        <v>31661038.481087521</v>
      </c>
      <c r="K175">
        <f t="shared" si="13"/>
        <v>211073.58987391682</v>
      </c>
      <c r="L175" s="8">
        <f t="shared" si="14"/>
        <v>-345599.21438013314</v>
      </c>
      <c r="M175" s="4">
        <f t="shared" si="15"/>
        <v>31526512.856581304</v>
      </c>
    </row>
    <row r="176" spans="4:13" x14ac:dyDescent="0.3">
      <c r="D176">
        <v>160</v>
      </c>
      <c r="E176" s="4">
        <f t="shared" si="17"/>
        <v>35203601.383503862</v>
      </c>
      <c r="F176">
        <f t="shared" si="18"/>
        <v>234690.67589002577</v>
      </c>
      <c r="G176" s="8">
        <f t="shared" si="16"/>
        <v>-385908.10968650156</v>
      </c>
      <c r="H176" s="4">
        <f t="shared" si="19"/>
        <v>35052383.949707389</v>
      </c>
      <c r="J176" s="4">
        <f t="shared" si="12"/>
        <v>31526512.856581304</v>
      </c>
      <c r="K176">
        <f t="shared" si="13"/>
        <v>210176.7523772087</v>
      </c>
      <c r="L176" s="8">
        <f t="shared" si="14"/>
        <v>-345599.21438013314</v>
      </c>
      <c r="M176" s="4">
        <f t="shared" si="15"/>
        <v>31391090.394578379</v>
      </c>
    </row>
    <row r="177" spans="4:13" x14ac:dyDescent="0.3">
      <c r="D177">
        <v>161</v>
      </c>
      <c r="E177" s="4">
        <f t="shared" si="17"/>
        <v>35052383.949707389</v>
      </c>
      <c r="F177">
        <f t="shared" si="18"/>
        <v>233682.55966471595</v>
      </c>
      <c r="G177" s="8">
        <f t="shared" si="16"/>
        <v>-385908.10968650156</v>
      </c>
      <c r="H177" s="4">
        <f t="shared" si="19"/>
        <v>34900158.399685606</v>
      </c>
      <c r="J177" s="4">
        <f t="shared" si="12"/>
        <v>31391090.394578379</v>
      </c>
      <c r="K177">
        <f t="shared" si="13"/>
        <v>209273.93596385588</v>
      </c>
      <c r="L177" s="8">
        <f t="shared" si="14"/>
        <v>-345599.21438013314</v>
      </c>
      <c r="M177" s="4">
        <f t="shared" si="15"/>
        <v>31254765.116162099</v>
      </c>
    </row>
    <row r="178" spans="4:13" x14ac:dyDescent="0.3">
      <c r="D178">
        <v>162</v>
      </c>
      <c r="E178" s="4">
        <f t="shared" si="17"/>
        <v>34900158.399685606</v>
      </c>
      <c r="F178">
        <f t="shared" si="18"/>
        <v>232667.72266457073</v>
      </c>
      <c r="G178" s="8">
        <f t="shared" si="16"/>
        <v>-385908.10968650156</v>
      </c>
      <c r="H178" s="4">
        <f t="shared" si="19"/>
        <v>34746918.012663677</v>
      </c>
      <c r="J178" s="4">
        <f t="shared" si="12"/>
        <v>31254765.116162099</v>
      </c>
      <c r="K178">
        <f t="shared" si="13"/>
        <v>208365.10077441399</v>
      </c>
      <c r="L178" s="8">
        <f t="shared" si="14"/>
        <v>-345599.21438013314</v>
      </c>
      <c r="M178" s="4">
        <f t="shared" si="15"/>
        <v>31117531.00255638</v>
      </c>
    </row>
    <row r="179" spans="4:13" x14ac:dyDescent="0.3">
      <c r="D179">
        <v>163</v>
      </c>
      <c r="E179" s="4">
        <f t="shared" si="17"/>
        <v>34746918.012663677</v>
      </c>
      <c r="F179">
        <f t="shared" si="18"/>
        <v>231646.12008442453</v>
      </c>
      <c r="G179" s="8">
        <f t="shared" si="16"/>
        <v>-385908.10968650156</v>
      </c>
      <c r="H179" s="4">
        <f t="shared" si="19"/>
        <v>34592656.023061603</v>
      </c>
      <c r="J179" s="4">
        <f t="shared" si="12"/>
        <v>31117531.00255638</v>
      </c>
      <c r="K179">
        <f t="shared" si="13"/>
        <v>207450.2066837092</v>
      </c>
      <c r="L179" s="8">
        <f t="shared" si="14"/>
        <v>-345599.21438013314</v>
      </c>
      <c r="M179" s="4">
        <f t="shared" si="15"/>
        <v>30979381.994859956</v>
      </c>
    </row>
    <row r="180" spans="4:13" x14ac:dyDescent="0.3">
      <c r="D180">
        <v>164</v>
      </c>
      <c r="E180" s="4">
        <f t="shared" si="17"/>
        <v>34592656.023061603</v>
      </c>
      <c r="F180">
        <f t="shared" si="18"/>
        <v>230617.70682041071</v>
      </c>
      <c r="G180" s="8">
        <f t="shared" si="16"/>
        <v>-385908.10968650156</v>
      </c>
      <c r="H180" s="4">
        <f t="shared" si="19"/>
        <v>34437365.620195515</v>
      </c>
      <c r="J180" s="4">
        <f t="shared" si="12"/>
        <v>30979381.994859956</v>
      </c>
      <c r="K180">
        <f t="shared" si="13"/>
        <v>206529.21329906638</v>
      </c>
      <c r="L180" s="8">
        <f t="shared" si="14"/>
        <v>-345599.21438013314</v>
      </c>
      <c r="M180" s="4">
        <f t="shared" si="15"/>
        <v>30840311.993778888</v>
      </c>
    </row>
    <row r="181" spans="4:13" x14ac:dyDescent="0.3">
      <c r="D181">
        <v>165</v>
      </c>
      <c r="E181" s="4">
        <f t="shared" si="17"/>
        <v>34437365.620195515</v>
      </c>
      <c r="F181">
        <f t="shared" si="18"/>
        <v>229582.43746797013</v>
      </c>
      <c r="G181" s="8">
        <f t="shared" si="16"/>
        <v>-385908.10968650156</v>
      </c>
      <c r="H181" s="4">
        <f t="shared" si="19"/>
        <v>34281039.947976984</v>
      </c>
      <c r="J181" s="4">
        <f t="shared" si="12"/>
        <v>30840311.993778888</v>
      </c>
      <c r="K181">
        <f t="shared" si="13"/>
        <v>205602.07995852592</v>
      </c>
      <c r="L181" s="8">
        <f t="shared" si="14"/>
        <v>-345599.21438013314</v>
      </c>
      <c r="M181" s="4">
        <f t="shared" si="15"/>
        <v>30700314.859357279</v>
      </c>
    </row>
    <row r="182" spans="4:13" x14ac:dyDescent="0.3">
      <c r="D182">
        <v>166</v>
      </c>
      <c r="E182" s="4">
        <f t="shared" si="17"/>
        <v>34281039.947976984</v>
      </c>
      <c r="F182">
        <f t="shared" si="18"/>
        <v>228540.26631984659</v>
      </c>
      <c r="G182" s="8">
        <f t="shared" si="16"/>
        <v>-385908.10968650156</v>
      </c>
      <c r="H182" s="4">
        <f t="shared" si="19"/>
        <v>34123672.104610331</v>
      </c>
      <c r="J182" s="4">
        <f t="shared" si="12"/>
        <v>30700314.859357279</v>
      </c>
      <c r="K182">
        <f t="shared" si="13"/>
        <v>204668.76572904855</v>
      </c>
      <c r="L182" s="8">
        <f t="shared" si="14"/>
        <v>-345599.21438013314</v>
      </c>
      <c r="M182" s="4">
        <f t="shared" si="15"/>
        <v>30559384.410706192</v>
      </c>
    </row>
    <row r="183" spans="4:13" x14ac:dyDescent="0.3">
      <c r="D183">
        <v>167</v>
      </c>
      <c r="E183" s="4">
        <f t="shared" si="17"/>
        <v>34123672.104610331</v>
      </c>
      <c r="F183">
        <f t="shared" si="18"/>
        <v>227491.14736406889</v>
      </c>
      <c r="G183" s="8">
        <f t="shared" si="16"/>
        <v>-385908.10968650156</v>
      </c>
      <c r="H183" s="4">
        <f t="shared" si="19"/>
        <v>33965255.142287903</v>
      </c>
      <c r="J183" s="4">
        <f t="shared" ref="J183:J246" si="20">M182</f>
        <v>30559384.410706192</v>
      </c>
      <c r="K183">
        <f t="shared" ref="K183:K246" si="21">$M$6*J183</f>
        <v>203729.22940470796</v>
      </c>
      <c r="L183" s="8">
        <f t="shared" ref="L183:L246" si="22">$Q$50</f>
        <v>-345599.21438013314</v>
      </c>
      <c r="M183" s="4">
        <f t="shared" ref="M183:M246" si="23">SUM(J183:L183)</f>
        <v>30417514.425730765</v>
      </c>
    </row>
    <row r="184" spans="4:13" x14ac:dyDescent="0.3">
      <c r="D184">
        <v>168</v>
      </c>
      <c r="E184" s="4">
        <f t="shared" si="17"/>
        <v>33965255.142287903</v>
      </c>
      <c r="F184">
        <f t="shared" si="18"/>
        <v>226435.03428191936</v>
      </c>
      <c r="G184" s="8">
        <f t="shared" si="16"/>
        <v>-385908.10968650156</v>
      </c>
      <c r="H184" s="4">
        <f t="shared" si="19"/>
        <v>33805782.066883318</v>
      </c>
      <c r="J184" s="4">
        <f t="shared" si="20"/>
        <v>30417514.425730765</v>
      </c>
      <c r="K184">
        <f t="shared" si="21"/>
        <v>202783.42950487178</v>
      </c>
      <c r="L184" s="8">
        <f t="shared" si="22"/>
        <v>-345599.21438013314</v>
      </c>
      <c r="M184" s="4">
        <f t="shared" si="23"/>
        <v>30274698.640855502</v>
      </c>
    </row>
    <row r="185" spans="4:13" x14ac:dyDescent="0.3">
      <c r="D185">
        <v>169</v>
      </c>
      <c r="E185" s="4">
        <f t="shared" si="17"/>
        <v>33805782.066883318</v>
      </c>
      <c r="F185">
        <f t="shared" si="18"/>
        <v>225371.88044588879</v>
      </c>
      <c r="G185" s="8">
        <f t="shared" si="16"/>
        <v>-385908.10968650156</v>
      </c>
      <c r="H185" s="4">
        <f t="shared" si="19"/>
        <v>33645245.837642707</v>
      </c>
      <c r="J185" s="4">
        <f t="shared" si="20"/>
        <v>30274698.640855502</v>
      </c>
      <c r="K185">
        <f t="shared" si="21"/>
        <v>201831.32427237002</v>
      </c>
      <c r="L185" s="8">
        <f t="shared" si="22"/>
        <v>-345599.21438013314</v>
      </c>
      <c r="M185" s="4">
        <f t="shared" si="23"/>
        <v>30130930.75074774</v>
      </c>
    </row>
    <row r="186" spans="4:13" x14ac:dyDescent="0.3">
      <c r="D186">
        <v>170</v>
      </c>
      <c r="E186" s="4">
        <f t="shared" si="17"/>
        <v>33645245.837642707</v>
      </c>
      <c r="F186">
        <f t="shared" si="18"/>
        <v>224301.63891761805</v>
      </c>
      <c r="G186" s="8">
        <f t="shared" si="16"/>
        <v>-385908.10968650156</v>
      </c>
      <c r="H186" s="4">
        <f t="shared" si="19"/>
        <v>33483639.366873823</v>
      </c>
      <c r="J186" s="4">
        <f t="shared" si="20"/>
        <v>30130930.75074774</v>
      </c>
      <c r="K186">
        <f t="shared" si="21"/>
        <v>200872.87167165161</v>
      </c>
      <c r="L186" s="8">
        <f t="shared" si="22"/>
        <v>-345599.21438013314</v>
      </c>
      <c r="M186" s="4">
        <f t="shared" si="23"/>
        <v>29986204.408039257</v>
      </c>
    </row>
    <row r="187" spans="4:13" x14ac:dyDescent="0.3">
      <c r="D187">
        <v>171</v>
      </c>
      <c r="E187" s="4">
        <f t="shared" si="17"/>
        <v>33483639.366873823</v>
      </c>
      <c r="F187">
        <f t="shared" si="18"/>
        <v>223224.2624458255</v>
      </c>
      <c r="G187" s="8">
        <f t="shared" si="16"/>
        <v>-385908.10968650156</v>
      </c>
      <c r="H187" s="4">
        <f t="shared" si="19"/>
        <v>33320955.519633144</v>
      </c>
      <c r="J187" s="4">
        <f t="shared" si="20"/>
        <v>29986204.408039257</v>
      </c>
      <c r="K187">
        <f t="shared" si="21"/>
        <v>199908.02938692839</v>
      </c>
      <c r="L187" s="8">
        <f t="shared" si="22"/>
        <v>-345599.21438013314</v>
      </c>
      <c r="M187" s="4">
        <f t="shared" si="23"/>
        <v>29840513.223046053</v>
      </c>
    </row>
    <row r="188" spans="4:13" x14ac:dyDescent="0.3">
      <c r="D188">
        <v>172</v>
      </c>
      <c r="E188" s="4">
        <f t="shared" si="17"/>
        <v>33320955.519633144</v>
      </c>
      <c r="F188">
        <f t="shared" si="18"/>
        <v>222139.70346422098</v>
      </c>
      <c r="G188" s="8">
        <f t="shared" si="16"/>
        <v>-385908.10968650156</v>
      </c>
      <c r="H188" s="4">
        <f t="shared" si="19"/>
        <v>33157187.113410864</v>
      </c>
      <c r="J188" s="4">
        <f t="shared" si="20"/>
        <v>29840513.223046053</v>
      </c>
      <c r="K188">
        <f t="shared" si="21"/>
        <v>198936.75482030705</v>
      </c>
      <c r="L188" s="8">
        <f t="shared" si="22"/>
        <v>-345599.21438013314</v>
      </c>
      <c r="M188" s="4">
        <f t="shared" si="23"/>
        <v>29693850.763486225</v>
      </c>
    </row>
    <row r="189" spans="4:13" x14ac:dyDescent="0.3">
      <c r="D189">
        <v>173</v>
      </c>
      <c r="E189" s="4">
        <f t="shared" si="17"/>
        <v>33157187.113410864</v>
      </c>
      <c r="F189">
        <f t="shared" si="18"/>
        <v>221047.91408940576</v>
      </c>
      <c r="G189" s="8">
        <f t="shared" si="16"/>
        <v>-385908.10968650156</v>
      </c>
      <c r="H189" s="4">
        <f t="shared" si="19"/>
        <v>32992326.917813767</v>
      </c>
      <c r="J189" s="4">
        <f t="shared" si="20"/>
        <v>29693850.763486225</v>
      </c>
      <c r="K189">
        <f t="shared" si="21"/>
        <v>197959.00508990817</v>
      </c>
      <c r="L189" s="8">
        <f t="shared" si="22"/>
        <v>-345599.21438013314</v>
      </c>
      <c r="M189" s="4">
        <f t="shared" si="23"/>
        <v>29546210.554196</v>
      </c>
    </row>
    <row r="190" spans="4:13" x14ac:dyDescent="0.3">
      <c r="D190">
        <v>174</v>
      </c>
      <c r="E190" s="4">
        <f t="shared" si="17"/>
        <v>32992326.917813767</v>
      </c>
      <c r="F190">
        <f t="shared" si="18"/>
        <v>219948.84611875846</v>
      </c>
      <c r="G190" s="8">
        <f t="shared" si="16"/>
        <v>-385908.10968650156</v>
      </c>
      <c r="H190" s="4">
        <f t="shared" si="19"/>
        <v>32826367.654246025</v>
      </c>
      <c r="J190" s="4">
        <f t="shared" si="20"/>
        <v>29546210.554196</v>
      </c>
      <c r="K190">
        <f t="shared" si="21"/>
        <v>196974.73702797334</v>
      </c>
      <c r="L190" s="8">
        <f t="shared" si="22"/>
        <v>-345599.21438013314</v>
      </c>
      <c r="M190" s="4">
        <f t="shared" si="23"/>
        <v>29397586.076843839</v>
      </c>
    </row>
    <row r="191" spans="4:13" x14ac:dyDescent="0.3">
      <c r="D191">
        <v>175</v>
      </c>
      <c r="E191" s="4">
        <f t="shared" si="17"/>
        <v>32826367.654246025</v>
      </c>
      <c r="F191">
        <f t="shared" si="18"/>
        <v>218842.45102830685</v>
      </c>
      <c r="G191" s="8">
        <f t="shared" si="16"/>
        <v>-385908.10968650156</v>
      </c>
      <c r="H191" s="4">
        <f t="shared" si="19"/>
        <v>32659301.99558783</v>
      </c>
      <c r="J191" s="4">
        <f t="shared" si="20"/>
        <v>29397586.076843839</v>
      </c>
      <c r="K191">
        <f t="shared" si="21"/>
        <v>195983.90717895894</v>
      </c>
      <c r="L191" s="8">
        <f t="shared" si="22"/>
        <v>-345599.21438013314</v>
      </c>
      <c r="M191" s="4">
        <f t="shared" si="23"/>
        <v>29247970.769642666</v>
      </c>
    </row>
    <row r="192" spans="4:13" x14ac:dyDescent="0.3">
      <c r="D192">
        <v>176</v>
      </c>
      <c r="E192" s="4">
        <f t="shared" si="17"/>
        <v>32659301.99558783</v>
      </c>
      <c r="F192">
        <f t="shared" si="18"/>
        <v>217728.67997058554</v>
      </c>
      <c r="G192" s="8">
        <f t="shared" si="16"/>
        <v>-385908.10968650156</v>
      </c>
      <c r="H192" s="4">
        <f t="shared" si="19"/>
        <v>32491122.565871913</v>
      </c>
      <c r="J192" s="4">
        <f t="shared" si="20"/>
        <v>29247970.769642666</v>
      </c>
      <c r="K192">
        <f t="shared" si="21"/>
        <v>194986.47179761779</v>
      </c>
      <c r="L192" s="8">
        <f t="shared" si="22"/>
        <v>-345599.21438013314</v>
      </c>
      <c r="M192" s="4">
        <f t="shared" si="23"/>
        <v>29097358.027060151</v>
      </c>
    </row>
    <row r="193" spans="4:13" x14ac:dyDescent="0.3">
      <c r="D193">
        <v>177</v>
      </c>
      <c r="E193" s="4">
        <f t="shared" si="17"/>
        <v>32491122.565871913</v>
      </c>
      <c r="F193">
        <f t="shared" si="18"/>
        <v>216607.48377247943</v>
      </c>
      <c r="G193" s="8">
        <f t="shared" si="16"/>
        <v>-385908.10968650156</v>
      </c>
      <c r="H193" s="4">
        <f t="shared" si="19"/>
        <v>32321821.939957891</v>
      </c>
      <c r="J193" s="4">
        <f t="shared" si="20"/>
        <v>29097358.027060151</v>
      </c>
      <c r="K193">
        <f t="shared" si="21"/>
        <v>193982.38684706768</v>
      </c>
      <c r="L193" s="8">
        <f t="shared" si="22"/>
        <v>-345599.21438013314</v>
      </c>
      <c r="M193" s="4">
        <f t="shared" si="23"/>
        <v>28945741.199527085</v>
      </c>
    </row>
    <row r="194" spans="4:13" x14ac:dyDescent="0.3">
      <c r="D194">
        <v>178</v>
      </c>
      <c r="E194" s="4">
        <f t="shared" si="17"/>
        <v>32321821.939957891</v>
      </c>
      <c r="F194">
        <f t="shared" si="18"/>
        <v>215478.81293305263</v>
      </c>
      <c r="G194" s="8">
        <f t="shared" si="16"/>
        <v>-385908.10968650156</v>
      </c>
      <c r="H194" s="4">
        <f t="shared" si="19"/>
        <v>32151392.643204443</v>
      </c>
      <c r="J194" s="4">
        <f t="shared" si="20"/>
        <v>28945741.199527085</v>
      </c>
      <c r="K194">
        <f t="shared" si="21"/>
        <v>192971.60799684725</v>
      </c>
      <c r="L194" s="8">
        <f t="shared" si="22"/>
        <v>-345599.21438013314</v>
      </c>
      <c r="M194" s="4">
        <f t="shared" si="23"/>
        <v>28793113.593143798</v>
      </c>
    </row>
    <row r="195" spans="4:13" x14ac:dyDescent="0.3">
      <c r="D195">
        <v>179</v>
      </c>
      <c r="E195" s="4">
        <f t="shared" si="17"/>
        <v>32151392.643204443</v>
      </c>
      <c r="F195">
        <f t="shared" si="18"/>
        <v>214342.61762136297</v>
      </c>
      <c r="G195" s="8">
        <f t="shared" si="16"/>
        <v>-385908.10968650156</v>
      </c>
      <c r="H195" s="4">
        <f t="shared" si="19"/>
        <v>31979827.151139304</v>
      </c>
      <c r="J195" s="4">
        <f t="shared" si="20"/>
        <v>28793113.593143798</v>
      </c>
      <c r="K195">
        <f t="shared" si="21"/>
        <v>191954.09062095868</v>
      </c>
      <c r="L195" s="8">
        <f t="shared" si="22"/>
        <v>-345599.21438013314</v>
      </c>
      <c r="M195" s="4">
        <f t="shared" si="23"/>
        <v>28639468.469384622</v>
      </c>
    </row>
    <row r="196" spans="4:13" x14ac:dyDescent="0.3">
      <c r="D196">
        <v>180</v>
      </c>
      <c r="E196" s="4">
        <f t="shared" si="17"/>
        <v>31979827.151139304</v>
      </c>
      <c r="F196">
        <f t="shared" si="18"/>
        <v>213198.84767426204</v>
      </c>
      <c r="G196" s="8">
        <f t="shared" si="16"/>
        <v>-385908.10968650156</v>
      </c>
      <c r="H196" s="4">
        <f t="shared" si="19"/>
        <v>31807117.889127064</v>
      </c>
      <c r="J196" s="4">
        <f t="shared" si="20"/>
        <v>28639468.469384622</v>
      </c>
      <c r="K196">
        <f t="shared" si="21"/>
        <v>190929.78979589749</v>
      </c>
      <c r="L196" s="8">
        <f t="shared" si="22"/>
        <v>-345599.21438013314</v>
      </c>
      <c r="M196" s="4">
        <f t="shared" si="23"/>
        <v>28484799.044800386</v>
      </c>
    </row>
    <row r="197" spans="4:13" x14ac:dyDescent="0.3">
      <c r="D197">
        <v>181</v>
      </c>
      <c r="E197" s="4">
        <f t="shared" si="17"/>
        <v>31807117.889127064</v>
      </c>
      <c r="F197">
        <f t="shared" si="18"/>
        <v>212047.45259418045</v>
      </c>
      <c r="G197" s="8">
        <f t="shared" si="16"/>
        <v>-385908.10968650156</v>
      </c>
      <c r="H197" s="4">
        <f t="shared" si="19"/>
        <v>31633257.232034743</v>
      </c>
      <c r="J197" s="4">
        <f t="shared" si="20"/>
        <v>28484799.044800386</v>
      </c>
      <c r="K197">
        <f t="shared" si="21"/>
        <v>189898.66029866925</v>
      </c>
      <c r="L197" s="8">
        <f t="shared" si="22"/>
        <v>-345599.21438013314</v>
      </c>
      <c r="M197" s="4">
        <f t="shared" si="23"/>
        <v>28329098.49071892</v>
      </c>
    </row>
    <row r="198" spans="4:13" x14ac:dyDescent="0.3">
      <c r="D198">
        <v>182</v>
      </c>
      <c r="E198" s="4">
        <f t="shared" si="17"/>
        <v>31633257.232034743</v>
      </c>
      <c r="F198">
        <f t="shared" si="18"/>
        <v>210888.38154689831</v>
      </c>
      <c r="G198" s="8">
        <f t="shared" si="16"/>
        <v>-385908.10968650156</v>
      </c>
      <c r="H198" s="4">
        <f t="shared" si="19"/>
        <v>31458237.503895141</v>
      </c>
      <c r="J198" s="4">
        <f t="shared" si="20"/>
        <v>28329098.49071892</v>
      </c>
      <c r="K198">
        <f t="shared" si="21"/>
        <v>188860.65660479281</v>
      </c>
      <c r="L198" s="8">
        <f t="shared" si="22"/>
        <v>-345599.21438013314</v>
      </c>
      <c r="M198" s="4">
        <f t="shared" si="23"/>
        <v>28172359.932943579</v>
      </c>
    </row>
    <row r="199" spans="4:13" x14ac:dyDescent="0.3">
      <c r="D199">
        <v>183</v>
      </c>
      <c r="E199" s="4">
        <f t="shared" si="17"/>
        <v>31458237.503895141</v>
      </c>
      <c r="F199">
        <f t="shared" si="18"/>
        <v>209721.58335930094</v>
      </c>
      <c r="G199" s="8">
        <f t="shared" si="16"/>
        <v>-385908.10968650156</v>
      </c>
      <c r="H199" s="4">
        <f t="shared" si="19"/>
        <v>31282050.977567941</v>
      </c>
      <c r="J199" s="4">
        <f t="shared" si="20"/>
        <v>28172359.932943579</v>
      </c>
      <c r="K199">
        <f t="shared" si="21"/>
        <v>187815.73288629053</v>
      </c>
      <c r="L199" s="8">
        <f t="shared" si="22"/>
        <v>-345599.21438013314</v>
      </c>
      <c r="M199" s="4">
        <f t="shared" si="23"/>
        <v>28014576.451449737</v>
      </c>
    </row>
    <row r="200" spans="4:13" x14ac:dyDescent="0.3">
      <c r="D200">
        <v>184</v>
      </c>
      <c r="E200" s="4">
        <f t="shared" si="17"/>
        <v>31282050.977567941</v>
      </c>
      <c r="F200">
        <f t="shared" si="18"/>
        <v>208547.00651711962</v>
      </c>
      <c r="G200" s="8">
        <f t="shared" si="16"/>
        <v>-385908.10968650156</v>
      </c>
      <c r="H200" s="4">
        <f t="shared" si="19"/>
        <v>31104689.874398559</v>
      </c>
      <c r="J200" s="4">
        <f t="shared" si="20"/>
        <v>28014576.451449737</v>
      </c>
      <c r="K200">
        <f t="shared" si="21"/>
        <v>186763.84300966494</v>
      </c>
      <c r="L200" s="8">
        <f t="shared" si="22"/>
        <v>-345599.21438013314</v>
      </c>
      <c r="M200" s="4">
        <f t="shared" si="23"/>
        <v>27855741.080079269</v>
      </c>
    </row>
    <row r="201" spans="4:13" x14ac:dyDescent="0.3">
      <c r="D201">
        <v>185</v>
      </c>
      <c r="E201" s="4">
        <f t="shared" si="17"/>
        <v>31104689.874398559</v>
      </c>
      <c r="F201">
        <f t="shared" si="18"/>
        <v>207364.59916265708</v>
      </c>
      <c r="G201" s="8">
        <f t="shared" si="16"/>
        <v>-385908.10968650156</v>
      </c>
      <c r="H201" s="4">
        <f t="shared" si="19"/>
        <v>30926146.363874715</v>
      </c>
      <c r="J201" s="4">
        <f t="shared" si="20"/>
        <v>27855741.080079269</v>
      </c>
      <c r="K201">
        <f t="shared" si="21"/>
        <v>185704.94053386181</v>
      </c>
      <c r="L201" s="8">
        <f t="shared" si="22"/>
        <v>-345599.21438013314</v>
      </c>
      <c r="M201" s="4">
        <f t="shared" si="23"/>
        <v>27695846.806232996</v>
      </c>
    </row>
    <row r="202" spans="4:13" x14ac:dyDescent="0.3">
      <c r="D202">
        <v>186</v>
      </c>
      <c r="E202" s="4">
        <f t="shared" si="17"/>
        <v>30926146.363874715</v>
      </c>
      <c r="F202">
        <f t="shared" si="18"/>
        <v>206174.30909249812</v>
      </c>
      <c r="G202" s="8">
        <f t="shared" si="16"/>
        <v>-385908.10968650156</v>
      </c>
      <c r="H202" s="4">
        <f t="shared" si="19"/>
        <v>30746412.563280713</v>
      </c>
      <c r="J202" s="4">
        <f t="shared" si="20"/>
        <v>27695846.806232996</v>
      </c>
      <c r="K202">
        <f t="shared" si="21"/>
        <v>184638.97870821998</v>
      </c>
      <c r="L202" s="8">
        <f t="shared" si="22"/>
        <v>-345599.21438013314</v>
      </c>
      <c r="M202" s="4">
        <f t="shared" si="23"/>
        <v>27534886.570561081</v>
      </c>
    </row>
    <row r="203" spans="4:13" x14ac:dyDescent="0.3">
      <c r="D203">
        <v>187</v>
      </c>
      <c r="E203" s="4">
        <f t="shared" si="17"/>
        <v>30746412.563280713</v>
      </c>
      <c r="F203">
        <f t="shared" si="18"/>
        <v>204976.08375520477</v>
      </c>
      <c r="G203" s="8">
        <f t="shared" si="16"/>
        <v>-385908.10968650156</v>
      </c>
      <c r="H203" s="4">
        <f t="shared" si="19"/>
        <v>30565480.537349418</v>
      </c>
      <c r="J203" s="4">
        <f t="shared" si="20"/>
        <v>27534886.570561081</v>
      </c>
      <c r="K203">
        <f t="shared" si="21"/>
        <v>183565.91047040722</v>
      </c>
      <c r="L203" s="8">
        <f t="shared" si="22"/>
        <v>-345599.21438013314</v>
      </c>
      <c r="M203" s="4">
        <f t="shared" si="23"/>
        <v>27372853.266651355</v>
      </c>
    </row>
    <row r="204" spans="4:13" x14ac:dyDescent="0.3">
      <c r="D204">
        <v>188</v>
      </c>
      <c r="E204" s="4">
        <f>H203</f>
        <v>30565480.537349418</v>
      </c>
      <c r="F204">
        <f>$M$6*E204</f>
        <v>203769.87024899613</v>
      </c>
      <c r="G204" s="8">
        <f t="shared" si="16"/>
        <v>-385908.10968650156</v>
      </c>
      <c r="H204" s="4">
        <f>SUM(E204:G204)</f>
        <v>30383342.297911912</v>
      </c>
      <c r="J204" s="4">
        <f t="shared" si="20"/>
        <v>27372853.266651355</v>
      </c>
      <c r="K204">
        <f t="shared" si="21"/>
        <v>182485.68844434238</v>
      </c>
      <c r="L204" s="8">
        <f t="shared" si="22"/>
        <v>-345599.21438013314</v>
      </c>
      <c r="M204" s="4">
        <f t="shared" si="23"/>
        <v>27209739.740715563</v>
      </c>
    </row>
    <row r="205" spans="4:13" x14ac:dyDescent="0.3">
      <c r="D205">
        <v>189</v>
      </c>
      <c r="E205" s="4">
        <f t="shared" ref="E205:E268" si="24">H204</f>
        <v>30383342.297911912</v>
      </c>
      <c r="F205">
        <f t="shared" ref="F205:F268" si="25">$M$6*E205</f>
        <v>202555.61531941275</v>
      </c>
      <c r="G205" s="8">
        <f t="shared" si="16"/>
        <v>-385908.10968650156</v>
      </c>
      <c r="H205" s="4">
        <f t="shared" ref="H205:H268" si="26">SUM(E205:G205)</f>
        <v>30199989.803544823</v>
      </c>
      <c r="J205" s="4">
        <f t="shared" si="20"/>
        <v>27209739.740715563</v>
      </c>
      <c r="K205">
        <f t="shared" si="21"/>
        <v>181398.26493810376</v>
      </c>
      <c r="L205" s="8">
        <f t="shared" si="22"/>
        <v>-345599.21438013314</v>
      </c>
      <c r="M205" s="4">
        <f t="shared" si="23"/>
        <v>27045538.791273534</v>
      </c>
    </row>
    <row r="206" spans="4:13" x14ac:dyDescent="0.3">
      <c r="D206">
        <v>190</v>
      </c>
      <c r="E206" s="4">
        <f t="shared" si="24"/>
        <v>30199989.803544823</v>
      </c>
      <c r="F206">
        <f t="shared" si="25"/>
        <v>201333.26535696551</v>
      </c>
      <c r="G206" s="8">
        <f t="shared" si="16"/>
        <v>-385908.10968650156</v>
      </c>
      <c r="H206" s="4">
        <f t="shared" si="26"/>
        <v>30015414.959215287</v>
      </c>
      <c r="J206" s="4">
        <f t="shared" si="20"/>
        <v>27045538.791273534</v>
      </c>
      <c r="K206">
        <f t="shared" si="21"/>
        <v>180303.59194182357</v>
      </c>
      <c r="L206" s="8">
        <f t="shared" si="22"/>
        <v>-345599.21438013314</v>
      </c>
      <c r="M206" s="4">
        <f t="shared" si="23"/>
        <v>26880243.168835223</v>
      </c>
    </row>
    <row r="207" spans="4:13" x14ac:dyDescent="0.3">
      <c r="D207">
        <v>191</v>
      </c>
      <c r="E207" s="4">
        <f t="shared" si="24"/>
        <v>30015414.959215287</v>
      </c>
      <c r="F207">
        <f t="shared" si="25"/>
        <v>200102.76639476858</v>
      </c>
      <c r="G207" s="8">
        <f t="shared" si="16"/>
        <v>-385908.10968650156</v>
      </c>
      <c r="H207" s="4">
        <f t="shared" si="26"/>
        <v>29829609.615923554</v>
      </c>
      <c r="J207" s="4">
        <f t="shared" si="20"/>
        <v>26880243.168835223</v>
      </c>
      <c r="K207">
        <f t="shared" si="21"/>
        <v>179201.62112556817</v>
      </c>
      <c r="L207" s="8">
        <f t="shared" si="22"/>
        <v>-345599.21438013314</v>
      </c>
      <c r="M207" s="4">
        <f t="shared" si="23"/>
        <v>26713845.575580657</v>
      </c>
    </row>
    <row r="208" spans="4:13" x14ac:dyDescent="0.3">
      <c r="D208">
        <v>192</v>
      </c>
      <c r="E208" s="4">
        <f t="shared" si="24"/>
        <v>29829609.615923554</v>
      </c>
      <c r="F208">
        <f t="shared" si="25"/>
        <v>198864.06410615705</v>
      </c>
      <c r="G208" s="8">
        <f t="shared" si="16"/>
        <v>-385908.10968650156</v>
      </c>
      <c r="H208" s="4">
        <f t="shared" si="26"/>
        <v>29642565.570343211</v>
      </c>
      <c r="J208" s="4">
        <f t="shared" si="20"/>
        <v>26713845.575580657</v>
      </c>
      <c r="K208">
        <f t="shared" si="21"/>
        <v>178092.30383720438</v>
      </c>
      <c r="L208" s="8">
        <f t="shared" si="22"/>
        <v>-345599.21438013314</v>
      </c>
      <c r="M208" s="4">
        <f t="shared" si="23"/>
        <v>26546338.665037729</v>
      </c>
    </row>
    <row r="209" spans="4:13" x14ac:dyDescent="0.3">
      <c r="D209">
        <v>193</v>
      </c>
      <c r="E209" s="4">
        <f t="shared" si="24"/>
        <v>29642565.570343211</v>
      </c>
      <c r="F209">
        <f t="shared" si="25"/>
        <v>197617.1038022881</v>
      </c>
      <c r="G209" s="8">
        <f t="shared" si="16"/>
        <v>-385908.10968650156</v>
      </c>
      <c r="H209" s="4">
        <f t="shared" si="26"/>
        <v>29454274.564459</v>
      </c>
      <c r="J209" s="4">
        <f t="shared" si="20"/>
        <v>26546338.665037729</v>
      </c>
      <c r="K209">
        <f t="shared" si="21"/>
        <v>176975.59110025153</v>
      </c>
      <c r="L209" s="8">
        <f t="shared" si="22"/>
        <v>-345599.21438013314</v>
      </c>
      <c r="M209" s="4">
        <f t="shared" si="23"/>
        <v>26377715.041757848</v>
      </c>
    </row>
    <row r="210" spans="4:13" x14ac:dyDescent="0.3">
      <c r="D210">
        <v>194</v>
      </c>
      <c r="E210" s="4">
        <f t="shared" si="24"/>
        <v>29454274.564459</v>
      </c>
      <c r="F210">
        <f t="shared" si="25"/>
        <v>196361.83042972669</v>
      </c>
      <c r="G210" s="8">
        <f t="shared" ref="G210:G273" si="27">$D$12</f>
        <v>-385908.10968650156</v>
      </c>
      <c r="H210" s="4">
        <f t="shared" si="26"/>
        <v>29264728.285202224</v>
      </c>
      <c r="J210" s="4">
        <f t="shared" si="20"/>
        <v>26377715.041757848</v>
      </c>
      <c r="K210">
        <f t="shared" si="21"/>
        <v>175851.433611719</v>
      </c>
      <c r="L210" s="8">
        <f t="shared" si="22"/>
        <v>-345599.21438013314</v>
      </c>
      <c r="M210" s="4">
        <f t="shared" si="23"/>
        <v>26207967.260989435</v>
      </c>
    </row>
    <row r="211" spans="4:13" x14ac:dyDescent="0.3">
      <c r="D211">
        <v>195</v>
      </c>
      <c r="E211" s="4">
        <f t="shared" si="24"/>
        <v>29264728.285202224</v>
      </c>
      <c r="F211">
        <f t="shared" si="25"/>
        <v>195098.18856801483</v>
      </c>
      <c r="G211" s="8">
        <f t="shared" si="27"/>
        <v>-385908.10968650156</v>
      </c>
      <c r="H211" s="4">
        <f t="shared" si="26"/>
        <v>29073918.364083737</v>
      </c>
      <c r="J211" s="4">
        <f t="shared" si="20"/>
        <v>26207967.260989435</v>
      </c>
      <c r="K211">
        <f t="shared" si="21"/>
        <v>174719.78173992957</v>
      </c>
      <c r="L211" s="8">
        <f t="shared" si="22"/>
        <v>-345599.21438013314</v>
      </c>
      <c r="M211" s="4">
        <f t="shared" si="23"/>
        <v>26037087.828349229</v>
      </c>
    </row>
    <row r="212" spans="4:13" x14ac:dyDescent="0.3">
      <c r="D212">
        <v>196</v>
      </c>
      <c r="E212" s="4">
        <f t="shared" si="24"/>
        <v>29073918.364083737</v>
      </c>
      <c r="F212">
        <f t="shared" si="25"/>
        <v>193826.12242722494</v>
      </c>
      <c r="G212" s="8">
        <f t="shared" si="27"/>
        <v>-385908.10968650156</v>
      </c>
      <c r="H212" s="4">
        <f t="shared" si="26"/>
        <v>28881836.376824461</v>
      </c>
      <c r="J212" s="4">
        <f t="shared" si="20"/>
        <v>26037087.828349229</v>
      </c>
      <c r="K212">
        <f t="shared" si="21"/>
        <v>173580.58552232821</v>
      </c>
      <c r="L212" s="8">
        <f t="shared" si="22"/>
        <v>-345599.21438013314</v>
      </c>
      <c r="M212" s="4">
        <f t="shared" si="23"/>
        <v>25865069.199491423</v>
      </c>
    </row>
    <row r="213" spans="4:13" x14ac:dyDescent="0.3">
      <c r="D213">
        <v>197</v>
      </c>
      <c r="E213" s="4">
        <f t="shared" si="24"/>
        <v>28881836.376824461</v>
      </c>
      <c r="F213">
        <f t="shared" si="25"/>
        <v>192545.57584549641</v>
      </c>
      <c r="G213" s="8">
        <f t="shared" si="27"/>
        <v>-385908.10968650156</v>
      </c>
      <c r="H213" s="4">
        <f t="shared" si="26"/>
        <v>28688473.842983454</v>
      </c>
      <c r="J213" s="4">
        <f t="shared" si="20"/>
        <v>25865069.199491423</v>
      </c>
      <c r="K213">
        <f t="shared" si="21"/>
        <v>172433.79466327617</v>
      </c>
      <c r="L213" s="8">
        <f t="shared" si="22"/>
        <v>-345599.21438013314</v>
      </c>
      <c r="M213" s="4">
        <f t="shared" si="23"/>
        <v>25691903.779774565</v>
      </c>
    </row>
    <row r="214" spans="4:13" x14ac:dyDescent="0.3">
      <c r="D214">
        <v>198</v>
      </c>
      <c r="E214" s="4">
        <f t="shared" si="24"/>
        <v>28688473.842983454</v>
      </c>
      <c r="F214">
        <f t="shared" si="25"/>
        <v>191256.49228655637</v>
      </c>
      <c r="G214" s="8">
        <f t="shared" si="27"/>
        <v>-385908.10968650156</v>
      </c>
      <c r="H214" s="4">
        <f t="shared" si="26"/>
        <v>28493822.225583509</v>
      </c>
      <c r="J214" s="4">
        <f t="shared" si="20"/>
        <v>25691903.779774565</v>
      </c>
      <c r="K214">
        <f t="shared" si="21"/>
        <v>171279.35853183045</v>
      </c>
      <c r="L214" s="8">
        <f t="shared" si="22"/>
        <v>-345599.21438013314</v>
      </c>
      <c r="M214" s="4">
        <f t="shared" si="23"/>
        <v>25517583.92392626</v>
      </c>
    </row>
    <row r="215" spans="4:13" x14ac:dyDescent="0.3">
      <c r="D215">
        <v>199</v>
      </c>
      <c r="E215" s="4">
        <f t="shared" si="24"/>
        <v>28493822.225583509</v>
      </c>
      <c r="F215">
        <f t="shared" si="25"/>
        <v>189958.81483722341</v>
      </c>
      <c r="G215" s="8">
        <f t="shared" si="27"/>
        <v>-385908.10968650156</v>
      </c>
      <c r="H215" s="4">
        <f t="shared" si="26"/>
        <v>28297872.930734232</v>
      </c>
      <c r="J215" s="4">
        <f t="shared" si="20"/>
        <v>25517583.92392626</v>
      </c>
      <c r="K215">
        <f t="shared" si="21"/>
        <v>170117.22615950843</v>
      </c>
      <c r="L215" s="8">
        <f t="shared" si="22"/>
        <v>-345599.21438013314</v>
      </c>
      <c r="M215" s="4">
        <f t="shared" si="23"/>
        <v>25342101.935705636</v>
      </c>
    </row>
    <row r="216" spans="4:13" x14ac:dyDescent="0.3">
      <c r="D216">
        <v>200</v>
      </c>
      <c r="E216" s="4">
        <f t="shared" si="24"/>
        <v>28297872.930734232</v>
      </c>
      <c r="F216">
        <f t="shared" si="25"/>
        <v>188652.4862048949</v>
      </c>
      <c r="G216" s="8">
        <f t="shared" si="27"/>
        <v>-385908.10968650156</v>
      </c>
      <c r="H216" s="4">
        <f t="shared" si="26"/>
        <v>28100617.307252627</v>
      </c>
      <c r="J216" s="4">
        <f t="shared" si="20"/>
        <v>25342101.935705636</v>
      </c>
      <c r="K216">
        <f t="shared" si="21"/>
        <v>168947.34623803757</v>
      </c>
      <c r="L216" s="8">
        <f t="shared" si="22"/>
        <v>-345599.21438013314</v>
      </c>
      <c r="M216" s="4">
        <f t="shared" si="23"/>
        <v>25165450.067563538</v>
      </c>
    </row>
    <row r="217" spans="4:13" x14ac:dyDescent="0.3">
      <c r="D217">
        <v>201</v>
      </c>
      <c r="E217" s="4">
        <f t="shared" si="24"/>
        <v>28100617.307252627</v>
      </c>
      <c r="F217">
        <f t="shared" si="25"/>
        <v>187337.44871501753</v>
      </c>
      <c r="G217" s="8">
        <f t="shared" si="27"/>
        <v>-385908.10968650156</v>
      </c>
      <c r="H217" s="4">
        <f t="shared" si="26"/>
        <v>27902046.646281142</v>
      </c>
      <c r="J217" s="4">
        <f t="shared" si="20"/>
        <v>25165450.067563538</v>
      </c>
      <c r="K217">
        <f t="shared" si="21"/>
        <v>167769.66711709026</v>
      </c>
      <c r="L217" s="8">
        <f t="shared" si="22"/>
        <v>-345599.21438013314</v>
      </c>
      <c r="M217" s="4">
        <f t="shared" si="23"/>
        <v>24987620.520300493</v>
      </c>
    </row>
    <row r="218" spans="4:13" x14ac:dyDescent="0.3">
      <c r="D218">
        <v>202</v>
      </c>
      <c r="E218" s="4">
        <f t="shared" si="24"/>
        <v>27902046.646281142</v>
      </c>
      <c r="F218">
        <f t="shared" si="25"/>
        <v>186013.64430854097</v>
      </c>
      <c r="G218" s="8">
        <f t="shared" si="27"/>
        <v>-385908.10968650156</v>
      </c>
      <c r="H218" s="4">
        <f t="shared" si="26"/>
        <v>27702152.180903181</v>
      </c>
      <c r="J218" s="4">
        <f t="shared" si="20"/>
        <v>24987620.520300493</v>
      </c>
      <c r="K218">
        <f t="shared" si="21"/>
        <v>166584.13680200328</v>
      </c>
      <c r="L218" s="8">
        <f t="shared" si="22"/>
        <v>-345599.21438013314</v>
      </c>
      <c r="M218" s="4">
        <f t="shared" si="23"/>
        <v>24808605.442722362</v>
      </c>
    </row>
    <row r="219" spans="4:13" x14ac:dyDescent="0.3">
      <c r="D219">
        <v>203</v>
      </c>
      <c r="E219" s="4">
        <f t="shared" si="24"/>
        <v>27702152.180903181</v>
      </c>
      <c r="F219">
        <f t="shared" si="25"/>
        <v>184681.01453935457</v>
      </c>
      <c r="G219" s="8">
        <f t="shared" si="27"/>
        <v>-385908.10968650156</v>
      </c>
      <c r="H219" s="4">
        <f t="shared" si="26"/>
        <v>27500925.085756034</v>
      </c>
      <c r="J219" s="4">
        <f t="shared" si="20"/>
        <v>24808605.442722362</v>
      </c>
      <c r="K219">
        <f t="shared" si="21"/>
        <v>165390.70295148241</v>
      </c>
      <c r="L219" s="8">
        <f t="shared" si="22"/>
        <v>-345599.21438013314</v>
      </c>
      <c r="M219" s="4">
        <f t="shared" si="23"/>
        <v>24628396.931293711</v>
      </c>
    </row>
    <row r="220" spans="4:13" x14ac:dyDescent="0.3">
      <c r="D220">
        <v>204</v>
      </c>
      <c r="E220" s="4">
        <f t="shared" si="24"/>
        <v>27500925.085756034</v>
      </c>
      <c r="F220">
        <f t="shared" si="25"/>
        <v>183339.50057170691</v>
      </c>
      <c r="G220" s="8">
        <f t="shared" si="27"/>
        <v>-385908.10968650156</v>
      </c>
      <c r="H220" s="4">
        <f t="shared" si="26"/>
        <v>27298356.476641238</v>
      </c>
      <c r="J220" s="4">
        <f t="shared" si="20"/>
        <v>24628396.931293711</v>
      </c>
      <c r="K220">
        <f t="shared" si="21"/>
        <v>164189.31287529142</v>
      </c>
      <c r="L220" s="8">
        <f t="shared" si="22"/>
        <v>-345599.21438013314</v>
      </c>
      <c r="M220" s="4">
        <f t="shared" si="23"/>
        <v>24446987.02978887</v>
      </c>
    </row>
    <row r="221" spans="4:13" x14ac:dyDescent="0.3">
      <c r="D221">
        <v>205</v>
      </c>
      <c r="E221" s="4">
        <f t="shared" si="24"/>
        <v>27298356.476641238</v>
      </c>
      <c r="F221">
        <f t="shared" si="25"/>
        <v>181989.04317760826</v>
      </c>
      <c r="G221" s="8">
        <f t="shared" si="27"/>
        <v>-385908.10968650156</v>
      </c>
      <c r="H221" s="4">
        <f t="shared" si="26"/>
        <v>27094437.410132345</v>
      </c>
      <c r="J221" s="4">
        <f t="shared" si="20"/>
        <v>24446987.02978887</v>
      </c>
      <c r="K221">
        <f t="shared" si="21"/>
        <v>162979.91353192582</v>
      </c>
      <c r="L221" s="8">
        <f t="shared" si="22"/>
        <v>-345599.21438013314</v>
      </c>
      <c r="M221" s="4">
        <f t="shared" si="23"/>
        <v>24264367.728940662</v>
      </c>
    </row>
    <row r="222" spans="4:13" x14ac:dyDescent="0.3">
      <c r="D222">
        <v>206</v>
      </c>
      <c r="E222" s="4">
        <f t="shared" si="24"/>
        <v>27094437.410132345</v>
      </c>
      <c r="F222">
        <f t="shared" si="25"/>
        <v>180629.58273421566</v>
      </c>
      <c r="G222" s="8">
        <f t="shared" si="27"/>
        <v>-385908.10968650156</v>
      </c>
      <c r="H222" s="4">
        <f t="shared" si="26"/>
        <v>26889158.883180059</v>
      </c>
      <c r="J222" s="4">
        <f t="shared" si="20"/>
        <v>24264367.728940662</v>
      </c>
      <c r="K222">
        <f t="shared" si="21"/>
        <v>161762.45152627109</v>
      </c>
      <c r="L222" s="8">
        <f t="shared" si="22"/>
        <v>-345599.21438013314</v>
      </c>
      <c r="M222" s="4">
        <f t="shared" si="23"/>
        <v>24080530.966086797</v>
      </c>
    </row>
    <row r="223" spans="4:13" x14ac:dyDescent="0.3">
      <c r="D223">
        <v>207</v>
      </c>
      <c r="E223" s="4">
        <f t="shared" si="24"/>
        <v>26889158.883180059</v>
      </c>
      <c r="F223">
        <f t="shared" si="25"/>
        <v>179261.05922120041</v>
      </c>
      <c r="G223" s="8">
        <f t="shared" si="27"/>
        <v>-385908.10968650156</v>
      </c>
      <c r="H223" s="4">
        <f t="shared" si="26"/>
        <v>26682511.832714759</v>
      </c>
      <c r="J223" s="4">
        <f t="shared" si="20"/>
        <v>24080530.966086797</v>
      </c>
      <c r="K223">
        <f t="shared" si="21"/>
        <v>160536.87310724534</v>
      </c>
      <c r="L223" s="8">
        <f t="shared" si="22"/>
        <v>-345599.21438013314</v>
      </c>
      <c r="M223" s="4">
        <f t="shared" si="23"/>
        <v>23895468.624813911</v>
      </c>
    </row>
    <row r="224" spans="4:13" x14ac:dyDescent="0.3">
      <c r="D224">
        <v>208</v>
      </c>
      <c r="E224" s="4">
        <f t="shared" si="24"/>
        <v>26682511.832714759</v>
      </c>
      <c r="F224">
        <f t="shared" si="25"/>
        <v>177883.41221809841</v>
      </c>
      <c r="G224" s="8">
        <f t="shared" si="27"/>
        <v>-385908.10968650156</v>
      </c>
      <c r="H224" s="4">
        <f t="shared" si="26"/>
        <v>26474487.135246355</v>
      </c>
      <c r="J224" s="4">
        <f t="shared" si="20"/>
        <v>23895468.624813911</v>
      </c>
      <c r="K224">
        <f t="shared" si="21"/>
        <v>159303.12416542607</v>
      </c>
      <c r="L224" s="8">
        <f t="shared" si="22"/>
        <v>-345599.21438013314</v>
      </c>
      <c r="M224" s="4">
        <f t="shared" si="23"/>
        <v>23709172.534599204</v>
      </c>
    </row>
    <row r="225" spans="4:13" x14ac:dyDescent="0.3">
      <c r="D225">
        <v>209</v>
      </c>
      <c r="E225" s="4">
        <f t="shared" si="24"/>
        <v>26474487.135246355</v>
      </c>
      <c r="F225">
        <f t="shared" si="25"/>
        <v>176496.58090164239</v>
      </c>
      <c r="G225" s="8">
        <f t="shared" si="27"/>
        <v>-385908.10968650156</v>
      </c>
      <c r="H225" s="4">
        <f t="shared" si="26"/>
        <v>26265075.606461495</v>
      </c>
      <c r="J225" s="4">
        <f t="shared" si="20"/>
        <v>23709172.534599204</v>
      </c>
      <c r="K225">
        <f t="shared" si="21"/>
        <v>158061.15023066135</v>
      </c>
      <c r="L225" s="8">
        <f t="shared" si="22"/>
        <v>-345599.21438013314</v>
      </c>
      <c r="M225" s="4">
        <f t="shared" si="23"/>
        <v>23521634.470449731</v>
      </c>
    </row>
    <row r="226" spans="4:13" x14ac:dyDescent="0.3">
      <c r="D226">
        <v>210</v>
      </c>
      <c r="E226" s="4">
        <f t="shared" si="24"/>
        <v>26265075.606461495</v>
      </c>
      <c r="F226">
        <f t="shared" si="25"/>
        <v>175100.50404307665</v>
      </c>
      <c r="G226" s="8">
        <f t="shared" si="27"/>
        <v>-385908.10968650156</v>
      </c>
      <c r="H226" s="4">
        <f t="shared" si="26"/>
        <v>26054268.00081807</v>
      </c>
      <c r="J226" s="4">
        <f t="shared" si="20"/>
        <v>23521634.470449731</v>
      </c>
      <c r="K226">
        <f t="shared" si="21"/>
        <v>156810.89646966488</v>
      </c>
      <c r="L226" s="8">
        <f t="shared" si="22"/>
        <v>-345599.21438013314</v>
      </c>
      <c r="M226" s="4">
        <f t="shared" si="23"/>
        <v>23332846.152539261</v>
      </c>
    </row>
    <row r="227" spans="4:13" x14ac:dyDescent="0.3">
      <c r="D227">
        <v>211</v>
      </c>
      <c r="E227" s="4">
        <f t="shared" si="24"/>
        <v>26054268.00081807</v>
      </c>
      <c r="F227">
        <f t="shared" si="25"/>
        <v>173695.12000545382</v>
      </c>
      <c r="G227" s="8">
        <f t="shared" si="27"/>
        <v>-385908.10968650156</v>
      </c>
      <c r="H227" s="4">
        <f t="shared" si="26"/>
        <v>25842055.011137024</v>
      </c>
      <c r="J227" s="4">
        <f t="shared" si="20"/>
        <v>23332846.152539261</v>
      </c>
      <c r="K227">
        <f t="shared" si="21"/>
        <v>155552.30768359508</v>
      </c>
      <c r="L227" s="8">
        <f t="shared" si="22"/>
        <v>-345599.21438013314</v>
      </c>
      <c r="M227" s="4">
        <f t="shared" si="23"/>
        <v>23142799.245842721</v>
      </c>
    </row>
    <row r="228" spans="4:13" x14ac:dyDescent="0.3">
      <c r="D228">
        <v>212</v>
      </c>
      <c r="E228" s="4">
        <f t="shared" si="24"/>
        <v>25842055.011137024</v>
      </c>
      <c r="F228">
        <f t="shared" si="25"/>
        <v>172280.36674091351</v>
      </c>
      <c r="G228" s="8">
        <f t="shared" si="27"/>
        <v>-385908.10968650156</v>
      </c>
      <c r="H228" s="4">
        <f t="shared" si="26"/>
        <v>25628427.268191434</v>
      </c>
      <c r="J228" s="4">
        <f t="shared" si="20"/>
        <v>23142799.245842721</v>
      </c>
      <c r="K228">
        <f t="shared" si="21"/>
        <v>154285.32830561814</v>
      </c>
      <c r="L228" s="8">
        <f t="shared" si="22"/>
        <v>-345599.21438013314</v>
      </c>
      <c r="M228" s="4">
        <f t="shared" si="23"/>
        <v>22951485.359768204</v>
      </c>
    </row>
    <row r="229" spans="4:13" x14ac:dyDescent="0.3">
      <c r="D229">
        <v>213</v>
      </c>
      <c r="E229" s="4">
        <f t="shared" si="24"/>
        <v>25628427.268191434</v>
      </c>
      <c r="F229">
        <f t="shared" si="25"/>
        <v>170856.18178794291</v>
      </c>
      <c r="G229" s="8">
        <f t="shared" si="27"/>
        <v>-385908.10968650156</v>
      </c>
      <c r="H229" s="4">
        <f t="shared" si="26"/>
        <v>25413375.340292875</v>
      </c>
      <c r="J229" s="4">
        <f t="shared" si="20"/>
        <v>22951485.359768204</v>
      </c>
      <c r="K229">
        <f t="shared" si="21"/>
        <v>153009.90239845469</v>
      </c>
      <c r="L229" s="8">
        <f t="shared" si="22"/>
        <v>-345599.21438013314</v>
      </c>
      <c r="M229" s="4">
        <f t="shared" si="23"/>
        <v>22758896.047786526</v>
      </c>
    </row>
    <row r="230" spans="4:13" x14ac:dyDescent="0.3">
      <c r="D230">
        <v>214</v>
      </c>
      <c r="E230" s="4">
        <f t="shared" si="24"/>
        <v>25413375.340292875</v>
      </c>
      <c r="F230">
        <f t="shared" si="25"/>
        <v>169422.50226861917</v>
      </c>
      <c r="G230" s="8">
        <f t="shared" si="27"/>
        <v>-385908.10968650156</v>
      </c>
      <c r="H230" s="4">
        <f t="shared" si="26"/>
        <v>25196889.732874993</v>
      </c>
      <c r="J230" s="4">
        <f t="shared" si="20"/>
        <v>22758896.047786526</v>
      </c>
      <c r="K230">
        <f t="shared" si="21"/>
        <v>151725.97365191017</v>
      </c>
      <c r="L230" s="8">
        <f t="shared" si="22"/>
        <v>-345599.21438013314</v>
      </c>
      <c r="M230" s="4">
        <f t="shared" si="23"/>
        <v>22565022.807058301</v>
      </c>
    </row>
    <row r="231" spans="4:13" x14ac:dyDescent="0.3">
      <c r="D231">
        <v>215</v>
      </c>
      <c r="E231" s="4">
        <f t="shared" si="24"/>
        <v>25196889.732874993</v>
      </c>
      <c r="F231">
        <f t="shared" si="25"/>
        <v>167979.26488583331</v>
      </c>
      <c r="G231" s="8">
        <f t="shared" si="27"/>
        <v>-385908.10968650156</v>
      </c>
      <c r="H231" s="4">
        <f t="shared" si="26"/>
        <v>24978960.888074324</v>
      </c>
      <c r="J231" s="4">
        <f t="shared" si="20"/>
        <v>22565022.807058301</v>
      </c>
      <c r="K231">
        <f t="shared" si="21"/>
        <v>150433.48538038868</v>
      </c>
      <c r="L231" s="8">
        <f t="shared" si="22"/>
        <v>-345599.21438013314</v>
      </c>
      <c r="M231" s="4">
        <f t="shared" si="23"/>
        <v>22369857.078058556</v>
      </c>
    </row>
    <row r="232" spans="4:13" x14ac:dyDescent="0.3">
      <c r="D232">
        <v>216</v>
      </c>
      <c r="E232" s="4">
        <f t="shared" si="24"/>
        <v>24978960.888074324</v>
      </c>
      <c r="F232">
        <f t="shared" si="25"/>
        <v>166526.40592049551</v>
      </c>
      <c r="G232" s="8">
        <f t="shared" si="27"/>
        <v>-385908.10968650156</v>
      </c>
      <c r="H232" s="4">
        <f t="shared" si="26"/>
        <v>24759579.184308317</v>
      </c>
      <c r="J232" s="4">
        <f t="shared" si="20"/>
        <v>22369857.078058556</v>
      </c>
      <c r="K232">
        <f t="shared" si="21"/>
        <v>149132.38052039038</v>
      </c>
      <c r="L232" s="8">
        <f t="shared" si="22"/>
        <v>-345599.21438013314</v>
      </c>
      <c r="M232" s="4">
        <f t="shared" si="23"/>
        <v>22173390.244198814</v>
      </c>
    </row>
    <row r="233" spans="4:13" x14ac:dyDescent="0.3">
      <c r="D233">
        <v>217</v>
      </c>
      <c r="E233" s="4">
        <f t="shared" si="24"/>
        <v>24759579.184308317</v>
      </c>
      <c r="F233">
        <f t="shared" si="25"/>
        <v>165063.86122872212</v>
      </c>
      <c r="G233" s="8">
        <f t="shared" si="27"/>
        <v>-385908.10968650156</v>
      </c>
      <c r="H233" s="4">
        <f t="shared" si="26"/>
        <v>24538734.935850538</v>
      </c>
      <c r="J233" s="4">
        <f t="shared" si="20"/>
        <v>22173390.244198814</v>
      </c>
      <c r="K233">
        <f t="shared" si="21"/>
        <v>147822.60162799212</v>
      </c>
      <c r="L233" s="8">
        <f t="shared" si="22"/>
        <v>-345599.21438013314</v>
      </c>
      <c r="M233" s="4">
        <f t="shared" si="23"/>
        <v>21975613.631446671</v>
      </c>
    </row>
    <row r="234" spans="4:13" x14ac:dyDescent="0.3">
      <c r="D234">
        <v>218</v>
      </c>
      <c r="E234" s="4">
        <f t="shared" si="24"/>
        <v>24538734.935850538</v>
      </c>
      <c r="F234">
        <f t="shared" si="25"/>
        <v>163591.56623900359</v>
      </c>
      <c r="G234" s="8">
        <f t="shared" si="27"/>
        <v>-385908.10968650156</v>
      </c>
      <c r="H234" s="4">
        <f t="shared" si="26"/>
        <v>24316418.39240304</v>
      </c>
      <c r="J234" s="4">
        <f t="shared" si="20"/>
        <v>21975613.631446671</v>
      </c>
      <c r="K234">
        <f t="shared" si="21"/>
        <v>146504.09087631115</v>
      </c>
      <c r="L234" s="8">
        <f t="shared" si="22"/>
        <v>-345599.21438013314</v>
      </c>
      <c r="M234" s="4">
        <f t="shared" si="23"/>
        <v>21776518.507942848</v>
      </c>
    </row>
    <row r="235" spans="4:13" x14ac:dyDescent="0.3">
      <c r="D235">
        <v>219</v>
      </c>
      <c r="E235" s="4">
        <f t="shared" si="24"/>
        <v>24316418.39240304</v>
      </c>
      <c r="F235">
        <f t="shared" si="25"/>
        <v>162109.45594935361</v>
      </c>
      <c r="G235" s="8">
        <f t="shared" si="27"/>
        <v>-385908.10968650156</v>
      </c>
      <c r="H235" s="4">
        <f t="shared" si="26"/>
        <v>24092619.738665894</v>
      </c>
      <c r="J235" s="4">
        <f t="shared" si="20"/>
        <v>21776518.507942848</v>
      </c>
      <c r="K235">
        <f t="shared" si="21"/>
        <v>145176.79005295233</v>
      </c>
      <c r="L235" s="8">
        <f t="shared" si="22"/>
        <v>-345599.21438013314</v>
      </c>
      <c r="M235" s="4">
        <f t="shared" si="23"/>
        <v>21576096.083615668</v>
      </c>
    </row>
    <row r="236" spans="4:13" x14ac:dyDescent="0.3">
      <c r="D236">
        <v>220</v>
      </c>
      <c r="E236" s="4">
        <f t="shared" si="24"/>
        <v>24092619.738665894</v>
      </c>
      <c r="F236">
        <f t="shared" si="25"/>
        <v>160617.46492443929</v>
      </c>
      <c r="G236" s="8">
        <f t="shared" si="27"/>
        <v>-385908.10968650156</v>
      </c>
      <c r="H236" s="4">
        <f t="shared" si="26"/>
        <v>23867329.093903832</v>
      </c>
      <c r="J236" s="4">
        <f t="shared" si="20"/>
        <v>21576096.083615668</v>
      </c>
      <c r="K236">
        <f t="shared" si="21"/>
        <v>143840.64055743779</v>
      </c>
      <c r="L236" s="8">
        <f t="shared" si="22"/>
        <v>-345599.21438013314</v>
      </c>
      <c r="M236" s="4">
        <f t="shared" si="23"/>
        <v>21374337.509792972</v>
      </c>
    </row>
    <row r="237" spans="4:13" x14ac:dyDescent="0.3">
      <c r="D237">
        <v>221</v>
      </c>
      <c r="E237" s="4">
        <f t="shared" si="24"/>
        <v>23867329.093903832</v>
      </c>
      <c r="F237">
        <f t="shared" si="25"/>
        <v>159115.52729269222</v>
      </c>
      <c r="G237" s="8">
        <f t="shared" si="27"/>
        <v>-385908.10968650156</v>
      </c>
      <c r="H237" s="4">
        <f t="shared" si="26"/>
        <v>23640536.511510022</v>
      </c>
      <c r="J237" s="4">
        <f t="shared" si="20"/>
        <v>21374337.509792972</v>
      </c>
      <c r="K237">
        <f t="shared" si="21"/>
        <v>142495.58339861981</v>
      </c>
      <c r="L237" s="8">
        <f t="shared" si="22"/>
        <v>-345599.21438013314</v>
      </c>
      <c r="M237" s="4">
        <f t="shared" si="23"/>
        <v>21171233.87881146</v>
      </c>
    </row>
    <row r="238" spans="4:13" x14ac:dyDescent="0.3">
      <c r="D238">
        <v>222</v>
      </c>
      <c r="E238" s="4">
        <f t="shared" si="24"/>
        <v>23640536.511510022</v>
      </c>
      <c r="F238">
        <f t="shared" si="25"/>
        <v>157603.57674340016</v>
      </c>
      <c r="G238" s="8">
        <f t="shared" si="27"/>
        <v>-385908.10968650156</v>
      </c>
      <c r="H238" s="4">
        <f t="shared" si="26"/>
        <v>23412231.978566922</v>
      </c>
      <c r="J238" s="4">
        <f t="shared" si="20"/>
        <v>21171233.87881146</v>
      </c>
      <c r="K238">
        <f t="shared" si="21"/>
        <v>141141.55919207641</v>
      </c>
      <c r="L238" s="8">
        <f t="shared" si="22"/>
        <v>-345599.21438013314</v>
      </c>
      <c r="M238" s="4">
        <f t="shared" si="23"/>
        <v>20966776.223623402</v>
      </c>
    </row>
    <row r="239" spans="4:13" x14ac:dyDescent="0.3">
      <c r="D239">
        <v>223</v>
      </c>
      <c r="E239" s="4">
        <f t="shared" si="24"/>
        <v>23412231.978566922</v>
      </c>
      <c r="F239">
        <f t="shared" si="25"/>
        <v>156081.54652377949</v>
      </c>
      <c r="G239" s="8">
        <f t="shared" si="27"/>
        <v>-385908.10968650156</v>
      </c>
      <c r="H239" s="4">
        <f t="shared" si="26"/>
        <v>23182405.415404201</v>
      </c>
      <c r="J239" s="4">
        <f t="shared" si="20"/>
        <v>20966776.223623402</v>
      </c>
      <c r="K239">
        <f t="shared" si="21"/>
        <v>139778.50815748936</v>
      </c>
      <c r="L239" s="8">
        <f t="shared" si="22"/>
        <v>-345599.21438013314</v>
      </c>
      <c r="M239" s="4">
        <f t="shared" si="23"/>
        <v>20760955.517400756</v>
      </c>
    </row>
    <row r="240" spans="4:13" x14ac:dyDescent="0.3">
      <c r="D240">
        <v>224</v>
      </c>
      <c r="E240" s="4">
        <f t="shared" si="24"/>
        <v>23182405.415404201</v>
      </c>
      <c r="F240">
        <f t="shared" si="25"/>
        <v>154549.36943602801</v>
      </c>
      <c r="G240" s="8">
        <f t="shared" si="27"/>
        <v>-385908.10968650156</v>
      </c>
      <c r="H240" s="4">
        <f t="shared" si="26"/>
        <v>22951046.675153729</v>
      </c>
      <c r="J240" s="4">
        <f t="shared" si="20"/>
        <v>20760955.517400756</v>
      </c>
      <c r="K240">
        <f t="shared" si="21"/>
        <v>138406.37011600504</v>
      </c>
      <c r="L240" s="8">
        <f t="shared" si="22"/>
        <v>-345599.21438013314</v>
      </c>
      <c r="M240" s="4">
        <f t="shared" si="23"/>
        <v>20553762.673136629</v>
      </c>
    </row>
    <row r="241" spans="4:13" x14ac:dyDescent="0.3">
      <c r="D241">
        <v>225</v>
      </c>
      <c r="E241" s="4">
        <f t="shared" si="24"/>
        <v>22951046.675153729</v>
      </c>
      <c r="F241">
        <f t="shared" si="25"/>
        <v>153006.9778343582</v>
      </c>
      <c r="G241" s="8">
        <f t="shared" si="27"/>
        <v>-385908.10968650156</v>
      </c>
      <c r="H241" s="4">
        <f t="shared" si="26"/>
        <v>22718145.543301586</v>
      </c>
      <c r="J241" s="4">
        <f t="shared" si="20"/>
        <v>20553762.673136629</v>
      </c>
      <c r="K241">
        <f t="shared" si="21"/>
        <v>137025.08448757755</v>
      </c>
      <c r="L241" s="8">
        <f t="shared" si="22"/>
        <v>-345599.21438013314</v>
      </c>
      <c r="M241" s="4">
        <f t="shared" si="23"/>
        <v>20345188.543244071</v>
      </c>
    </row>
    <row r="242" spans="4:13" x14ac:dyDescent="0.3">
      <c r="D242">
        <v>226</v>
      </c>
      <c r="E242" s="4">
        <f t="shared" si="24"/>
        <v>22718145.543301586</v>
      </c>
      <c r="F242">
        <f t="shared" si="25"/>
        <v>151454.30362201057</v>
      </c>
      <c r="G242" s="8">
        <f t="shared" si="27"/>
        <v>-385908.10968650156</v>
      </c>
      <c r="H242" s="4">
        <f t="shared" si="26"/>
        <v>22483691.737237096</v>
      </c>
      <c r="J242" s="4">
        <f t="shared" si="20"/>
        <v>20345188.543244071</v>
      </c>
      <c r="K242">
        <f t="shared" si="21"/>
        <v>135634.59028829381</v>
      </c>
      <c r="L242" s="8">
        <f t="shared" si="22"/>
        <v>-345599.21438013314</v>
      </c>
      <c r="M242" s="4">
        <f t="shared" si="23"/>
        <v>20135223.91915223</v>
      </c>
    </row>
    <row r="243" spans="4:13" x14ac:dyDescent="0.3">
      <c r="D243">
        <v>227</v>
      </c>
      <c r="E243" s="4">
        <f t="shared" si="24"/>
        <v>22483691.737237096</v>
      </c>
      <c r="F243">
        <f t="shared" si="25"/>
        <v>149891.27824824731</v>
      </c>
      <c r="G243" s="8">
        <f t="shared" si="27"/>
        <v>-385908.10968650156</v>
      </c>
      <c r="H243" s="4">
        <f t="shared" si="26"/>
        <v>22247674.905798841</v>
      </c>
      <c r="J243" s="4">
        <f t="shared" si="20"/>
        <v>20135223.91915223</v>
      </c>
      <c r="K243">
        <f t="shared" si="21"/>
        <v>134234.82612768153</v>
      </c>
      <c r="L243" s="8">
        <f t="shared" si="22"/>
        <v>-345599.21438013314</v>
      </c>
      <c r="M243" s="4">
        <f t="shared" si="23"/>
        <v>19923859.530899778</v>
      </c>
    </row>
    <row r="244" spans="4:13" x14ac:dyDescent="0.3">
      <c r="D244">
        <v>228</v>
      </c>
      <c r="E244" s="4">
        <f t="shared" si="24"/>
        <v>22247674.905798841</v>
      </c>
      <c r="F244">
        <f t="shared" si="25"/>
        <v>148317.83270532562</v>
      </c>
      <c r="G244" s="8">
        <f t="shared" si="27"/>
        <v>-385908.10968650156</v>
      </c>
      <c r="H244" s="4">
        <f t="shared" si="26"/>
        <v>22010084.628817666</v>
      </c>
      <c r="J244" s="4">
        <f t="shared" si="20"/>
        <v>19923859.530899778</v>
      </c>
      <c r="K244">
        <f t="shared" si="21"/>
        <v>132825.73020599852</v>
      </c>
      <c r="L244" s="8">
        <f t="shared" si="22"/>
        <v>-345599.21438013314</v>
      </c>
      <c r="M244" s="4">
        <f t="shared" si="23"/>
        <v>19711086.046725642</v>
      </c>
    </row>
    <row r="245" spans="4:13" x14ac:dyDescent="0.3">
      <c r="D245">
        <v>229</v>
      </c>
      <c r="E245" s="4">
        <f t="shared" si="24"/>
        <v>22010084.628817666</v>
      </c>
      <c r="F245">
        <f t="shared" si="25"/>
        <v>146733.89752545112</v>
      </c>
      <c r="G245" s="8">
        <f t="shared" si="27"/>
        <v>-385908.10968650156</v>
      </c>
      <c r="H245" s="4">
        <f t="shared" si="26"/>
        <v>21770910.416656617</v>
      </c>
      <c r="J245" s="4">
        <f t="shared" si="20"/>
        <v>19711086.046725642</v>
      </c>
      <c r="K245">
        <f t="shared" si="21"/>
        <v>131407.24031150428</v>
      </c>
      <c r="L245" s="8">
        <f t="shared" si="22"/>
        <v>-345599.21438013314</v>
      </c>
      <c r="M245" s="4">
        <f t="shared" si="23"/>
        <v>19496894.072657011</v>
      </c>
    </row>
    <row r="246" spans="4:13" x14ac:dyDescent="0.3">
      <c r="D246">
        <v>230</v>
      </c>
      <c r="E246" s="4">
        <f t="shared" si="24"/>
        <v>21770910.416656617</v>
      </c>
      <c r="F246">
        <f t="shared" si="25"/>
        <v>145139.40277771078</v>
      </c>
      <c r="G246" s="8">
        <f t="shared" si="27"/>
        <v>-385908.10968650156</v>
      </c>
      <c r="H246" s="4">
        <f t="shared" si="26"/>
        <v>21530141.709747825</v>
      </c>
      <c r="J246" s="4">
        <f t="shared" si="20"/>
        <v>19496894.072657011</v>
      </c>
      <c r="K246">
        <f t="shared" si="21"/>
        <v>129979.29381771342</v>
      </c>
      <c r="L246" s="8">
        <f t="shared" si="22"/>
        <v>-345599.21438013314</v>
      </c>
      <c r="M246" s="4">
        <f t="shared" si="23"/>
        <v>19281274.152094591</v>
      </c>
    </row>
    <row r="247" spans="4:13" x14ac:dyDescent="0.3">
      <c r="D247">
        <v>231</v>
      </c>
      <c r="E247" s="4">
        <f t="shared" si="24"/>
        <v>21530141.709747825</v>
      </c>
      <c r="F247">
        <f t="shared" si="25"/>
        <v>143534.2780649855</v>
      </c>
      <c r="G247" s="8">
        <f t="shared" si="27"/>
        <v>-385908.10968650156</v>
      </c>
      <c r="H247" s="4">
        <f t="shared" si="26"/>
        <v>21287767.878126308</v>
      </c>
      <c r="J247" s="4">
        <f t="shared" ref="J247:J310" si="28">M246</f>
        <v>19281274.152094591</v>
      </c>
      <c r="K247">
        <f t="shared" ref="K247:K310" si="29">$M$6*J247</f>
        <v>128541.82768063062</v>
      </c>
      <c r="L247" s="8">
        <f t="shared" ref="L247:L310" si="30">$Q$50</f>
        <v>-345599.21438013314</v>
      </c>
      <c r="M247" s="4">
        <f t="shared" ref="M247:M310" si="31">SUM(J247:L247)</f>
        <v>19064216.76539509</v>
      </c>
    </row>
    <row r="248" spans="4:13" x14ac:dyDescent="0.3">
      <c r="D248">
        <v>232</v>
      </c>
      <c r="E248" s="4">
        <f t="shared" si="24"/>
        <v>21287767.878126308</v>
      </c>
      <c r="F248">
        <f t="shared" si="25"/>
        <v>141918.45252084205</v>
      </c>
      <c r="G248" s="8">
        <f t="shared" si="27"/>
        <v>-385908.10968650156</v>
      </c>
      <c r="H248" s="4">
        <f t="shared" si="26"/>
        <v>21043778.220960651</v>
      </c>
      <c r="J248" s="4">
        <f t="shared" si="28"/>
        <v>19064216.76539509</v>
      </c>
      <c r="K248">
        <f t="shared" si="29"/>
        <v>127094.77843596728</v>
      </c>
      <c r="L248" s="8">
        <f t="shared" si="30"/>
        <v>-345599.21438013314</v>
      </c>
      <c r="M248" s="4">
        <f t="shared" si="31"/>
        <v>18845712.329450924</v>
      </c>
    </row>
    <row r="249" spans="4:13" x14ac:dyDescent="0.3">
      <c r="D249">
        <v>233</v>
      </c>
      <c r="E249" s="4">
        <f t="shared" si="24"/>
        <v>21043778.220960651</v>
      </c>
      <c r="F249">
        <f t="shared" si="25"/>
        <v>140291.85480640436</v>
      </c>
      <c r="G249" s="8">
        <f t="shared" si="27"/>
        <v>-385908.10968650156</v>
      </c>
      <c r="H249" s="4">
        <f t="shared" si="26"/>
        <v>20798161.966080554</v>
      </c>
      <c r="J249" s="4">
        <f t="shared" si="28"/>
        <v>18845712.329450924</v>
      </c>
      <c r="K249">
        <f t="shared" si="29"/>
        <v>125638.0821963395</v>
      </c>
      <c r="L249" s="8">
        <f t="shared" si="30"/>
        <v>-345599.21438013314</v>
      </c>
      <c r="M249" s="4">
        <f t="shared" si="31"/>
        <v>18625751.19726713</v>
      </c>
    </row>
    <row r="250" spans="4:13" x14ac:dyDescent="0.3">
      <c r="D250">
        <v>234</v>
      </c>
      <c r="E250" s="4">
        <f t="shared" si="24"/>
        <v>20798161.966080554</v>
      </c>
      <c r="F250">
        <f t="shared" si="25"/>
        <v>138654.4131072037</v>
      </c>
      <c r="G250" s="8">
        <f t="shared" si="27"/>
        <v>-385908.10968650156</v>
      </c>
      <c r="H250" s="4">
        <f t="shared" si="26"/>
        <v>20550908.269501258</v>
      </c>
      <c r="J250" s="4">
        <f t="shared" si="28"/>
        <v>18625751.19726713</v>
      </c>
      <c r="K250">
        <f t="shared" si="29"/>
        <v>124171.67464844754</v>
      </c>
      <c r="L250" s="8">
        <f t="shared" si="30"/>
        <v>-345599.21438013314</v>
      </c>
      <c r="M250" s="4">
        <f t="shared" si="31"/>
        <v>18404323.657535445</v>
      </c>
    </row>
    <row r="251" spans="4:13" x14ac:dyDescent="0.3">
      <c r="D251">
        <v>235</v>
      </c>
      <c r="E251" s="4">
        <f t="shared" si="24"/>
        <v>20550908.269501258</v>
      </c>
      <c r="F251">
        <f t="shared" si="25"/>
        <v>137006.0551300084</v>
      </c>
      <c r="G251" s="8">
        <f t="shared" si="27"/>
        <v>-385908.10968650156</v>
      </c>
      <c r="H251" s="4">
        <f t="shared" si="26"/>
        <v>20302006.214944765</v>
      </c>
      <c r="J251" s="4">
        <f t="shared" si="28"/>
        <v>18404323.657535445</v>
      </c>
      <c r="K251">
        <f t="shared" si="29"/>
        <v>122695.49105023631</v>
      </c>
      <c r="L251" s="8">
        <f t="shared" si="30"/>
        <v>-345599.21438013314</v>
      </c>
      <c r="M251" s="4">
        <f t="shared" si="31"/>
        <v>18181419.934205547</v>
      </c>
    </row>
    <row r="252" spans="4:13" x14ac:dyDescent="0.3">
      <c r="D252">
        <v>236</v>
      </c>
      <c r="E252" s="4">
        <f t="shared" si="24"/>
        <v>20302006.214944765</v>
      </c>
      <c r="F252">
        <f t="shared" si="25"/>
        <v>135346.70809963177</v>
      </c>
      <c r="G252" s="8">
        <f t="shared" si="27"/>
        <v>-385908.10968650156</v>
      </c>
      <c r="H252" s="4">
        <f t="shared" si="26"/>
        <v>20051444.813357897</v>
      </c>
      <c r="J252" s="4">
        <f t="shared" si="28"/>
        <v>18181419.934205547</v>
      </c>
      <c r="K252">
        <f t="shared" si="29"/>
        <v>121209.46622803698</v>
      </c>
      <c r="L252" s="8">
        <f t="shared" si="30"/>
        <v>-345599.21438013314</v>
      </c>
      <c r="M252" s="4">
        <f t="shared" si="31"/>
        <v>17957030.186053451</v>
      </c>
    </row>
    <row r="253" spans="4:13" x14ac:dyDescent="0.3">
      <c r="D253">
        <v>237</v>
      </c>
      <c r="E253" s="4">
        <f t="shared" si="24"/>
        <v>20051444.813357897</v>
      </c>
      <c r="F253">
        <f t="shared" si="25"/>
        <v>133676.29875571933</v>
      </c>
      <c r="G253" s="8">
        <f t="shared" si="27"/>
        <v>-385908.10968650156</v>
      </c>
      <c r="H253" s="4">
        <f t="shared" si="26"/>
        <v>19799213.002427116</v>
      </c>
      <c r="J253" s="4">
        <f t="shared" si="28"/>
        <v>17957030.186053451</v>
      </c>
      <c r="K253">
        <f t="shared" si="29"/>
        <v>119713.53457368969</v>
      </c>
      <c r="L253" s="8">
        <f t="shared" si="30"/>
        <v>-345599.21438013314</v>
      </c>
      <c r="M253" s="4">
        <f t="shared" si="31"/>
        <v>17731144.506247006</v>
      </c>
    </row>
    <row r="254" spans="4:13" x14ac:dyDescent="0.3">
      <c r="D254">
        <v>238</v>
      </c>
      <c r="E254" s="4">
        <f t="shared" si="24"/>
        <v>19799213.002427116</v>
      </c>
      <c r="F254">
        <f t="shared" si="25"/>
        <v>131994.75334951413</v>
      </c>
      <c r="G254" s="8">
        <f t="shared" si="27"/>
        <v>-385908.10968650156</v>
      </c>
      <c r="H254" s="4">
        <f t="shared" si="26"/>
        <v>19545299.646090128</v>
      </c>
      <c r="J254" s="4">
        <f t="shared" si="28"/>
        <v>17731144.506247006</v>
      </c>
      <c r="K254">
        <f t="shared" si="29"/>
        <v>118207.63004164671</v>
      </c>
      <c r="L254" s="8">
        <f t="shared" si="30"/>
        <v>-345599.21438013314</v>
      </c>
      <c r="M254" s="4">
        <f t="shared" si="31"/>
        <v>17503752.92190852</v>
      </c>
    </row>
    <row r="255" spans="4:13" x14ac:dyDescent="0.3">
      <c r="D255">
        <v>239</v>
      </c>
      <c r="E255" s="4">
        <f t="shared" si="24"/>
        <v>19545299.646090128</v>
      </c>
      <c r="F255">
        <f t="shared" si="25"/>
        <v>130301.99764060086</v>
      </c>
      <c r="G255" s="8">
        <f t="shared" si="27"/>
        <v>-385908.10968650156</v>
      </c>
      <c r="H255" s="4">
        <f t="shared" si="26"/>
        <v>19289693.534044228</v>
      </c>
      <c r="J255" s="4">
        <f t="shared" si="28"/>
        <v>17503752.92190852</v>
      </c>
      <c r="K255">
        <f t="shared" si="29"/>
        <v>116691.6861460568</v>
      </c>
      <c r="L255" s="8">
        <f t="shared" si="30"/>
        <v>-345599.21438013314</v>
      </c>
      <c r="M255" s="4">
        <f t="shared" si="31"/>
        <v>17274845.393674444</v>
      </c>
    </row>
    <row r="256" spans="4:13" x14ac:dyDescent="0.3">
      <c r="D256">
        <v>240</v>
      </c>
      <c r="E256" s="4">
        <f t="shared" si="24"/>
        <v>19289693.534044228</v>
      </c>
      <c r="F256">
        <f t="shared" si="25"/>
        <v>128597.9568936282</v>
      </c>
      <c r="G256" s="8">
        <f t="shared" si="27"/>
        <v>-385908.10968650156</v>
      </c>
      <c r="H256" s="4">
        <f t="shared" si="26"/>
        <v>19032383.381251354</v>
      </c>
      <c r="J256" s="4">
        <f t="shared" si="28"/>
        <v>17274845.393674444</v>
      </c>
      <c r="K256">
        <f t="shared" si="29"/>
        <v>115165.63595782964</v>
      </c>
      <c r="L256" s="8">
        <f t="shared" si="30"/>
        <v>-345599.21438013314</v>
      </c>
      <c r="M256" s="4">
        <f t="shared" si="31"/>
        <v>17044411.81525214</v>
      </c>
    </row>
    <row r="257" spans="4:13" x14ac:dyDescent="0.3">
      <c r="D257">
        <v>241</v>
      </c>
      <c r="E257" s="4">
        <f t="shared" si="24"/>
        <v>19032383.381251354</v>
      </c>
      <c r="F257">
        <f t="shared" si="25"/>
        <v>126882.55587500903</v>
      </c>
      <c r="G257" s="8">
        <f t="shared" si="27"/>
        <v>-385908.10968650156</v>
      </c>
      <c r="H257" s="4">
        <f t="shared" si="26"/>
        <v>18773357.827439863</v>
      </c>
      <c r="J257" s="4">
        <f t="shared" si="28"/>
        <v>17044411.81525214</v>
      </c>
      <c r="K257">
        <f t="shared" si="29"/>
        <v>113629.41210168094</v>
      </c>
      <c r="L257" s="8">
        <f t="shared" si="30"/>
        <v>-345599.21438013314</v>
      </c>
      <c r="M257" s="4">
        <f t="shared" si="31"/>
        <v>16812442.012973689</v>
      </c>
    </row>
    <row r="258" spans="4:13" x14ac:dyDescent="0.3">
      <c r="D258">
        <v>242</v>
      </c>
      <c r="E258" s="4">
        <f t="shared" si="24"/>
        <v>18773357.827439863</v>
      </c>
      <c r="F258">
        <f t="shared" si="25"/>
        <v>125155.7188495991</v>
      </c>
      <c r="G258" s="8">
        <f t="shared" si="27"/>
        <v>-385908.10968650156</v>
      </c>
      <c r="H258" s="4">
        <f t="shared" si="26"/>
        <v>18512605.436602961</v>
      </c>
      <c r="J258" s="4">
        <f t="shared" si="28"/>
        <v>16812442.012973689</v>
      </c>
      <c r="K258">
        <f t="shared" si="29"/>
        <v>112082.94675315793</v>
      </c>
      <c r="L258" s="8">
        <f t="shared" si="30"/>
        <v>-345599.21438013314</v>
      </c>
      <c r="M258" s="4">
        <f t="shared" si="31"/>
        <v>16578925.745346714</v>
      </c>
    </row>
    <row r="259" spans="4:13" x14ac:dyDescent="0.3">
      <c r="D259">
        <v>243</v>
      </c>
      <c r="E259" s="4">
        <f t="shared" si="24"/>
        <v>18512605.436602961</v>
      </c>
      <c r="F259">
        <f t="shared" si="25"/>
        <v>123417.36957735308</v>
      </c>
      <c r="G259" s="8">
        <f t="shared" si="27"/>
        <v>-385908.10968650156</v>
      </c>
      <c r="H259" s="4">
        <f t="shared" si="26"/>
        <v>18250114.696493812</v>
      </c>
      <c r="J259" s="4">
        <f t="shared" si="28"/>
        <v>16578925.745346714</v>
      </c>
      <c r="K259">
        <f t="shared" si="29"/>
        <v>110526.17163564477</v>
      </c>
      <c r="L259" s="8">
        <f t="shared" si="30"/>
        <v>-345599.21438013314</v>
      </c>
      <c r="M259" s="4">
        <f t="shared" si="31"/>
        <v>16343852.702602224</v>
      </c>
    </row>
    <row r="260" spans="4:13" x14ac:dyDescent="0.3">
      <c r="D260">
        <v>244</v>
      </c>
      <c r="E260" s="4">
        <f t="shared" si="24"/>
        <v>18250114.696493812</v>
      </c>
      <c r="F260">
        <f t="shared" si="25"/>
        <v>121667.43130995876</v>
      </c>
      <c r="G260" s="8">
        <f t="shared" si="27"/>
        <v>-385908.10968650156</v>
      </c>
      <c r="H260" s="4">
        <f t="shared" si="26"/>
        <v>17985874.018117268</v>
      </c>
      <c r="J260" s="4">
        <f t="shared" si="28"/>
        <v>16343852.702602224</v>
      </c>
      <c r="K260">
        <f t="shared" si="29"/>
        <v>108959.01801734816</v>
      </c>
      <c r="L260" s="8">
        <f t="shared" si="30"/>
        <v>-345599.21438013314</v>
      </c>
      <c r="M260" s="4">
        <f t="shared" si="31"/>
        <v>16107212.506239438</v>
      </c>
    </row>
    <row r="261" spans="4:13" x14ac:dyDescent="0.3">
      <c r="D261">
        <v>245</v>
      </c>
      <c r="E261" s="4">
        <f t="shared" si="24"/>
        <v>17985874.018117268</v>
      </c>
      <c r="F261">
        <f t="shared" si="25"/>
        <v>119905.82678744846</v>
      </c>
      <c r="G261" s="8">
        <f t="shared" si="27"/>
        <v>-385908.10968650156</v>
      </c>
      <c r="H261" s="4">
        <f t="shared" si="26"/>
        <v>17719871.735218216</v>
      </c>
      <c r="J261" s="4">
        <f t="shared" si="28"/>
        <v>16107212.506239438</v>
      </c>
      <c r="K261">
        <f t="shared" si="29"/>
        <v>107381.41670826293</v>
      </c>
      <c r="L261" s="8">
        <f t="shared" si="30"/>
        <v>-345599.21438013314</v>
      </c>
      <c r="M261" s="4">
        <f t="shared" si="31"/>
        <v>15868994.708567567</v>
      </c>
    </row>
    <row r="262" spans="4:13" x14ac:dyDescent="0.3">
      <c r="D262">
        <v>246</v>
      </c>
      <c r="E262" s="4">
        <f t="shared" si="24"/>
        <v>17719871.735218216</v>
      </c>
      <c r="F262">
        <f t="shared" si="25"/>
        <v>118132.47823478811</v>
      </c>
      <c r="G262" s="8">
        <f t="shared" si="27"/>
        <v>-385908.10968650156</v>
      </c>
      <c r="H262" s="4">
        <f t="shared" si="26"/>
        <v>17452096.103766501</v>
      </c>
      <c r="J262" s="4">
        <f t="shared" si="28"/>
        <v>15868994.708567567</v>
      </c>
      <c r="K262">
        <f t="shared" si="29"/>
        <v>105793.29805711712</v>
      </c>
      <c r="L262" s="8">
        <f t="shared" si="30"/>
        <v>-345599.21438013314</v>
      </c>
      <c r="M262" s="4">
        <f t="shared" si="31"/>
        <v>15629188.79224455</v>
      </c>
    </row>
    <row r="263" spans="4:13" x14ac:dyDescent="0.3">
      <c r="D263">
        <v>247</v>
      </c>
      <c r="E263" s="4">
        <f t="shared" si="24"/>
        <v>17452096.103766501</v>
      </c>
      <c r="F263">
        <f t="shared" si="25"/>
        <v>116347.30735844334</v>
      </c>
      <c r="G263" s="8">
        <f t="shared" si="27"/>
        <v>-385908.10968650156</v>
      </c>
      <c r="H263" s="4">
        <f t="shared" si="26"/>
        <v>17182535.301438443</v>
      </c>
      <c r="J263" s="4">
        <f t="shared" si="28"/>
        <v>15629188.79224455</v>
      </c>
      <c r="K263">
        <f t="shared" si="29"/>
        <v>104194.59194829701</v>
      </c>
      <c r="L263" s="8">
        <f t="shared" si="30"/>
        <v>-345599.21438013314</v>
      </c>
      <c r="M263" s="4">
        <f t="shared" si="31"/>
        <v>15387784.169812713</v>
      </c>
    </row>
    <row r="264" spans="4:13" x14ac:dyDescent="0.3">
      <c r="D264">
        <v>248</v>
      </c>
      <c r="E264" s="4">
        <f t="shared" si="24"/>
        <v>17182535.301438443</v>
      </c>
      <c r="F264">
        <f t="shared" si="25"/>
        <v>114550.23534292297</v>
      </c>
      <c r="G264" s="8">
        <f t="shared" si="27"/>
        <v>-385908.10968650156</v>
      </c>
      <c r="H264" s="4">
        <f t="shared" si="26"/>
        <v>16911177.427094866</v>
      </c>
      <c r="J264" s="4">
        <f t="shared" si="28"/>
        <v>15387784.169812713</v>
      </c>
      <c r="K264">
        <f t="shared" si="29"/>
        <v>102585.22779875142</v>
      </c>
      <c r="L264" s="8">
        <f t="shared" si="30"/>
        <v>-345599.21438013314</v>
      </c>
      <c r="M264" s="4">
        <f t="shared" si="31"/>
        <v>15144770.18323133</v>
      </c>
    </row>
    <row r="265" spans="4:13" x14ac:dyDescent="0.3">
      <c r="D265">
        <v>249</v>
      </c>
      <c r="E265" s="4">
        <f t="shared" si="24"/>
        <v>16911177.427094866</v>
      </c>
      <c r="F265">
        <f t="shared" si="25"/>
        <v>112741.18284729912</v>
      </c>
      <c r="G265" s="8">
        <f t="shared" si="27"/>
        <v>-385908.10968650156</v>
      </c>
      <c r="H265" s="4">
        <f t="shared" si="26"/>
        <v>16638010.500255663</v>
      </c>
      <c r="J265" s="4">
        <f t="shared" si="28"/>
        <v>15144770.18323133</v>
      </c>
      <c r="K265">
        <f t="shared" si="29"/>
        <v>100965.13455487553</v>
      </c>
      <c r="L265" s="8">
        <f t="shared" si="30"/>
        <v>-345599.21438013314</v>
      </c>
      <c r="M265" s="4">
        <f t="shared" si="31"/>
        <v>14900136.103406072</v>
      </c>
    </row>
    <row r="266" spans="4:13" x14ac:dyDescent="0.3">
      <c r="D266">
        <v>250</v>
      </c>
      <c r="E266" s="4">
        <f t="shared" si="24"/>
        <v>16638010.500255663</v>
      </c>
      <c r="F266">
        <f t="shared" si="25"/>
        <v>110920.07000170443</v>
      </c>
      <c r="G266" s="8">
        <f t="shared" si="27"/>
        <v>-385908.10968650156</v>
      </c>
      <c r="H266" s="4">
        <f t="shared" si="26"/>
        <v>16363022.460570866</v>
      </c>
      <c r="J266" s="4">
        <f t="shared" si="28"/>
        <v>14900136.103406072</v>
      </c>
      <c r="K266">
        <f t="shared" si="29"/>
        <v>99334.240689373823</v>
      </c>
      <c r="L266" s="8">
        <f t="shared" si="30"/>
        <v>-345599.21438013314</v>
      </c>
      <c r="M266" s="4">
        <f t="shared" si="31"/>
        <v>14653871.129715312</v>
      </c>
    </row>
    <row r="267" spans="4:13" x14ac:dyDescent="0.3">
      <c r="D267">
        <v>251</v>
      </c>
      <c r="E267" s="4">
        <f t="shared" si="24"/>
        <v>16363022.460570866</v>
      </c>
      <c r="F267">
        <f t="shared" si="25"/>
        <v>109086.81640380579</v>
      </c>
      <c r="G267" s="8">
        <f t="shared" si="27"/>
        <v>-385908.10968650156</v>
      </c>
      <c r="H267" s="4">
        <f t="shared" si="26"/>
        <v>16086201.167288171</v>
      </c>
      <c r="J267" s="4">
        <f t="shared" si="28"/>
        <v>14653871.129715312</v>
      </c>
      <c r="K267">
        <f t="shared" si="29"/>
        <v>97692.474198102092</v>
      </c>
      <c r="L267" s="8">
        <f t="shared" si="30"/>
        <v>-345599.21438013314</v>
      </c>
      <c r="M267" s="4">
        <f t="shared" si="31"/>
        <v>14405964.389533281</v>
      </c>
    </row>
    <row r="268" spans="4:13" x14ac:dyDescent="0.3">
      <c r="D268">
        <v>252</v>
      </c>
      <c r="E268" s="4">
        <f t="shared" si="24"/>
        <v>16086201.167288171</v>
      </c>
      <c r="F268">
        <f t="shared" si="25"/>
        <v>107241.34111525449</v>
      </c>
      <c r="G268" s="8">
        <f t="shared" si="27"/>
        <v>-385908.10968650156</v>
      </c>
      <c r="H268" s="4">
        <f t="shared" si="26"/>
        <v>15807534.398716925</v>
      </c>
      <c r="J268" s="4">
        <f t="shared" si="28"/>
        <v>14405964.389533281</v>
      </c>
      <c r="K268">
        <f t="shared" si="29"/>
        <v>96039.762596888555</v>
      </c>
      <c r="L268" s="8">
        <f t="shared" si="30"/>
        <v>-345599.21438013314</v>
      </c>
      <c r="M268" s="4">
        <f t="shared" si="31"/>
        <v>14156404.937750036</v>
      </c>
    </row>
    <row r="269" spans="4:13" x14ac:dyDescent="0.3">
      <c r="D269">
        <v>253</v>
      </c>
      <c r="E269" s="4">
        <f t="shared" ref="E269:E315" si="32">H268</f>
        <v>15807534.398716925</v>
      </c>
      <c r="F269">
        <f t="shared" ref="F269:F315" si="33">$M$6*E269</f>
        <v>105383.56265811285</v>
      </c>
      <c r="G269" s="8">
        <f t="shared" si="27"/>
        <v>-385908.10968650156</v>
      </c>
      <c r="H269" s="4">
        <f t="shared" ref="H269:H315" si="34">SUM(E269:G269)</f>
        <v>15527009.851688536</v>
      </c>
      <c r="J269" s="4">
        <f t="shared" si="28"/>
        <v>14156404.937750036</v>
      </c>
      <c r="K269">
        <f t="shared" si="29"/>
        <v>94376.032918333585</v>
      </c>
      <c r="L269" s="8">
        <f t="shared" si="30"/>
        <v>-345599.21438013314</v>
      </c>
      <c r="M269" s="4">
        <f t="shared" si="31"/>
        <v>13905181.756288236</v>
      </c>
    </row>
    <row r="270" spans="4:13" x14ac:dyDescent="0.3">
      <c r="D270">
        <v>254</v>
      </c>
      <c r="E270" s="4">
        <f t="shared" si="32"/>
        <v>15527009.851688536</v>
      </c>
      <c r="F270">
        <f t="shared" si="33"/>
        <v>103513.39901125692</v>
      </c>
      <c r="G270" s="8">
        <f t="shared" si="27"/>
        <v>-385908.10968650156</v>
      </c>
      <c r="H270" s="4">
        <f t="shared" si="34"/>
        <v>15244615.141013291</v>
      </c>
      <c r="J270" s="4">
        <f t="shared" si="28"/>
        <v>13905181.756288236</v>
      </c>
      <c r="K270">
        <f t="shared" si="29"/>
        <v>92701.211708588249</v>
      </c>
      <c r="L270" s="8">
        <f t="shared" si="30"/>
        <v>-345599.21438013314</v>
      </c>
      <c r="M270" s="4">
        <f t="shared" si="31"/>
        <v>13652283.753616691</v>
      </c>
    </row>
    <row r="271" spans="4:13" x14ac:dyDescent="0.3">
      <c r="D271">
        <v>255</v>
      </c>
      <c r="E271" s="4">
        <f t="shared" si="32"/>
        <v>15244615.141013291</v>
      </c>
      <c r="F271">
        <f t="shared" si="33"/>
        <v>101630.76760675528</v>
      </c>
      <c r="G271" s="8">
        <f t="shared" si="27"/>
        <v>-385908.10968650156</v>
      </c>
      <c r="H271" s="4">
        <f t="shared" si="34"/>
        <v>14960337.798933545</v>
      </c>
      <c r="J271" s="4">
        <f t="shared" si="28"/>
        <v>13652283.753616691</v>
      </c>
      <c r="K271">
        <f t="shared" si="29"/>
        <v>91015.225024111278</v>
      </c>
      <c r="L271" s="8">
        <f t="shared" si="30"/>
        <v>-345599.21438013314</v>
      </c>
      <c r="M271" s="4">
        <f t="shared" si="31"/>
        <v>13397699.764260668</v>
      </c>
    </row>
    <row r="272" spans="4:13" x14ac:dyDescent="0.3">
      <c r="D272">
        <v>256</v>
      </c>
      <c r="E272" s="4">
        <f t="shared" si="32"/>
        <v>14960337.798933545</v>
      </c>
      <c r="F272">
        <f t="shared" si="33"/>
        <v>99735.585326223634</v>
      </c>
      <c r="G272" s="8">
        <f t="shared" si="27"/>
        <v>-385908.10968650156</v>
      </c>
      <c r="H272" s="4">
        <f t="shared" si="34"/>
        <v>14674165.274573267</v>
      </c>
      <c r="J272" s="4">
        <f t="shared" si="28"/>
        <v>13397699.764260668</v>
      </c>
      <c r="K272">
        <f t="shared" si="29"/>
        <v>89317.998428404462</v>
      </c>
      <c r="L272" s="8">
        <f t="shared" si="30"/>
        <v>-345599.21438013314</v>
      </c>
      <c r="M272" s="4">
        <f t="shared" si="31"/>
        <v>13141418.548308939</v>
      </c>
    </row>
    <row r="273" spans="4:13" x14ac:dyDescent="0.3">
      <c r="D273">
        <v>257</v>
      </c>
      <c r="E273" s="4">
        <f t="shared" si="32"/>
        <v>14674165.274573267</v>
      </c>
      <c r="F273">
        <f t="shared" si="33"/>
        <v>97827.768497155121</v>
      </c>
      <c r="G273" s="8">
        <f t="shared" si="27"/>
        <v>-385908.10968650156</v>
      </c>
      <c r="H273" s="4">
        <f t="shared" si="34"/>
        <v>14386084.933383921</v>
      </c>
      <c r="J273" s="4">
        <f t="shared" si="28"/>
        <v>13141418.548308939</v>
      </c>
      <c r="K273">
        <f t="shared" si="29"/>
        <v>87609.456988726262</v>
      </c>
      <c r="L273" s="8">
        <f t="shared" si="30"/>
        <v>-345599.21438013314</v>
      </c>
      <c r="M273" s="4">
        <f t="shared" si="31"/>
        <v>12883428.790917531</v>
      </c>
    </row>
    <row r="274" spans="4:13" x14ac:dyDescent="0.3">
      <c r="D274">
        <v>258</v>
      </c>
      <c r="E274" s="4">
        <f t="shared" si="32"/>
        <v>14386084.933383921</v>
      </c>
      <c r="F274">
        <f t="shared" si="33"/>
        <v>95907.232889226143</v>
      </c>
      <c r="G274" s="8">
        <f t="shared" ref="G274:G316" si="35">$D$12</f>
        <v>-385908.10968650156</v>
      </c>
      <c r="H274" s="4">
        <f t="shared" si="34"/>
        <v>14096084.056586646</v>
      </c>
      <c r="J274" s="4">
        <f t="shared" si="28"/>
        <v>12883428.790917531</v>
      </c>
      <c r="K274">
        <f t="shared" si="29"/>
        <v>85889.525272783547</v>
      </c>
      <c r="L274" s="8">
        <f t="shared" si="30"/>
        <v>-345599.21438013314</v>
      </c>
      <c r="M274" s="4">
        <f t="shared" si="31"/>
        <v>12623719.10181018</v>
      </c>
    </row>
    <row r="275" spans="4:13" x14ac:dyDescent="0.3">
      <c r="D275">
        <v>259</v>
      </c>
      <c r="E275" s="4">
        <f t="shared" si="32"/>
        <v>14096084.056586646</v>
      </c>
      <c r="F275">
        <f t="shared" si="33"/>
        <v>93973.893710577642</v>
      </c>
      <c r="G275" s="8">
        <f t="shared" si="35"/>
        <v>-385908.10968650156</v>
      </c>
      <c r="H275" s="4">
        <f t="shared" si="34"/>
        <v>13804149.840610722</v>
      </c>
      <c r="J275" s="4">
        <f t="shared" si="28"/>
        <v>12623719.10181018</v>
      </c>
      <c r="K275">
        <f t="shared" si="29"/>
        <v>84158.127345401197</v>
      </c>
      <c r="L275" s="8">
        <f t="shared" si="30"/>
        <v>-345599.21438013314</v>
      </c>
      <c r="M275" s="4">
        <f t="shared" si="31"/>
        <v>12362278.014775448</v>
      </c>
    </row>
    <row r="276" spans="4:13" x14ac:dyDescent="0.3">
      <c r="D276">
        <v>260</v>
      </c>
      <c r="E276" s="4">
        <f t="shared" si="32"/>
        <v>13804149.840610722</v>
      </c>
      <c r="F276">
        <f t="shared" si="33"/>
        <v>92027.665604071488</v>
      </c>
      <c r="G276" s="8">
        <f t="shared" si="35"/>
        <v>-385908.10968650156</v>
      </c>
      <c r="H276" s="4">
        <f t="shared" si="34"/>
        <v>13510269.396528292</v>
      </c>
      <c r="J276" s="4">
        <f t="shared" si="28"/>
        <v>12362278.014775448</v>
      </c>
      <c r="K276">
        <f t="shared" si="29"/>
        <v>82415.186765169652</v>
      </c>
      <c r="L276" s="8">
        <f t="shared" si="30"/>
        <v>-345599.21438013314</v>
      </c>
      <c r="M276" s="4">
        <f t="shared" si="31"/>
        <v>12099093.987160483</v>
      </c>
    </row>
    <row r="277" spans="4:13" x14ac:dyDescent="0.3">
      <c r="D277">
        <v>261</v>
      </c>
      <c r="E277" s="4">
        <f t="shared" si="32"/>
        <v>13510269.396528292</v>
      </c>
      <c r="F277">
        <f t="shared" si="33"/>
        <v>90068.462643521954</v>
      </c>
      <c r="G277" s="8">
        <f t="shared" si="35"/>
        <v>-385908.10968650156</v>
      </c>
      <c r="H277" s="4">
        <f t="shared" si="34"/>
        <v>13214429.749485314</v>
      </c>
      <c r="J277" s="4">
        <f t="shared" si="28"/>
        <v>12099093.987160483</v>
      </c>
      <c r="K277">
        <f t="shared" si="29"/>
        <v>80660.626581069897</v>
      </c>
      <c r="L277" s="8">
        <f t="shared" si="30"/>
        <v>-345599.21438013314</v>
      </c>
      <c r="M277" s="4">
        <f t="shared" si="31"/>
        <v>11834155.399361419</v>
      </c>
    </row>
    <row r="278" spans="4:13" x14ac:dyDescent="0.3">
      <c r="D278">
        <v>262</v>
      </c>
      <c r="E278" s="4">
        <f t="shared" si="32"/>
        <v>13214429.749485314</v>
      </c>
      <c r="F278">
        <f t="shared" si="33"/>
        <v>88096.198329902094</v>
      </c>
      <c r="G278" s="8">
        <f t="shared" si="35"/>
        <v>-385908.10968650156</v>
      </c>
      <c r="H278" s="4">
        <f t="shared" si="34"/>
        <v>12916617.838128714</v>
      </c>
      <c r="J278" s="4">
        <f t="shared" si="28"/>
        <v>11834155.399361419</v>
      </c>
      <c r="K278">
        <f t="shared" si="29"/>
        <v>78894.369329076129</v>
      </c>
      <c r="L278" s="8">
        <f t="shared" si="30"/>
        <v>-345599.21438013314</v>
      </c>
      <c r="M278" s="4">
        <f t="shared" si="31"/>
        <v>11567450.554310361</v>
      </c>
    </row>
    <row r="279" spans="4:13" x14ac:dyDescent="0.3">
      <c r="D279">
        <v>263</v>
      </c>
      <c r="E279" s="4">
        <f t="shared" si="32"/>
        <v>12916617.838128714</v>
      </c>
      <c r="F279">
        <f t="shared" si="33"/>
        <v>86110.785587524762</v>
      </c>
      <c r="G279" s="8">
        <f t="shared" si="35"/>
        <v>-385908.10968650156</v>
      </c>
      <c r="H279" s="4">
        <f t="shared" si="34"/>
        <v>12616820.514029738</v>
      </c>
      <c r="J279" s="4">
        <f t="shared" si="28"/>
        <v>11567450.554310361</v>
      </c>
      <c r="K279">
        <f t="shared" si="29"/>
        <v>77116.337028735739</v>
      </c>
      <c r="L279" s="8">
        <f t="shared" si="30"/>
        <v>-345599.21438013314</v>
      </c>
      <c r="M279" s="4">
        <f t="shared" si="31"/>
        <v>11298967.676958963</v>
      </c>
    </row>
    <row r="280" spans="4:13" x14ac:dyDescent="0.3">
      <c r="D280">
        <v>264</v>
      </c>
      <c r="E280" s="4">
        <f t="shared" si="32"/>
        <v>12616820.514029738</v>
      </c>
      <c r="F280">
        <f t="shared" si="33"/>
        <v>84112.136760198249</v>
      </c>
      <c r="G280" s="8">
        <f t="shared" si="35"/>
        <v>-385908.10968650156</v>
      </c>
      <c r="H280" s="4">
        <f t="shared" si="34"/>
        <v>12315024.541103434</v>
      </c>
      <c r="J280" s="4">
        <f t="shared" si="28"/>
        <v>11298967.676958963</v>
      </c>
      <c r="K280">
        <f t="shared" si="29"/>
        <v>75326.451179726428</v>
      </c>
      <c r="L280" s="8">
        <f t="shared" si="30"/>
        <v>-345599.21438013314</v>
      </c>
      <c r="M280" s="4">
        <f t="shared" si="31"/>
        <v>11028694.913758555</v>
      </c>
    </row>
    <row r="281" spans="4:13" x14ac:dyDescent="0.3">
      <c r="D281">
        <v>265</v>
      </c>
      <c r="E281" s="4">
        <f t="shared" si="32"/>
        <v>12315024.541103434</v>
      </c>
      <c r="F281">
        <f t="shared" si="33"/>
        <v>82100.163607356226</v>
      </c>
      <c r="G281" s="8">
        <f t="shared" si="35"/>
        <v>-385908.10968650156</v>
      </c>
      <c r="H281" s="4">
        <f t="shared" si="34"/>
        <v>12011216.59502429</v>
      </c>
      <c r="J281" s="4">
        <f t="shared" si="28"/>
        <v>11028694.913758555</v>
      </c>
      <c r="K281">
        <f t="shared" si="29"/>
        <v>73524.632758390377</v>
      </c>
      <c r="L281" s="8">
        <f t="shared" si="30"/>
        <v>-345599.21438013314</v>
      </c>
      <c r="M281" s="4">
        <f t="shared" si="31"/>
        <v>10756620.332136812</v>
      </c>
    </row>
    <row r="282" spans="4:13" x14ac:dyDescent="0.3">
      <c r="D282">
        <v>266</v>
      </c>
      <c r="E282" s="4">
        <f t="shared" si="32"/>
        <v>12011216.59502429</v>
      </c>
      <c r="F282">
        <f t="shared" si="33"/>
        <v>80074.777300161935</v>
      </c>
      <c r="G282" s="8">
        <f t="shared" si="35"/>
        <v>-385908.10968650156</v>
      </c>
      <c r="H282" s="4">
        <f t="shared" si="34"/>
        <v>11705383.26263795</v>
      </c>
      <c r="J282" s="4">
        <f t="shared" si="28"/>
        <v>10756620.332136812</v>
      </c>
      <c r="K282">
        <f t="shared" si="29"/>
        <v>71710.802214245414</v>
      </c>
      <c r="L282" s="8">
        <f t="shared" si="30"/>
        <v>-345599.21438013314</v>
      </c>
      <c r="M282" s="4">
        <f t="shared" si="31"/>
        <v>10482731.919970924</v>
      </c>
    </row>
    <row r="283" spans="4:13" x14ac:dyDescent="0.3">
      <c r="D283">
        <v>267</v>
      </c>
      <c r="E283" s="4">
        <f t="shared" si="32"/>
        <v>11705383.26263795</v>
      </c>
      <c r="F283">
        <f t="shared" si="33"/>
        <v>78035.888417586335</v>
      </c>
      <c r="G283" s="8">
        <f t="shared" si="35"/>
        <v>-385908.10968650156</v>
      </c>
      <c r="H283" s="4">
        <f t="shared" si="34"/>
        <v>11397511.041369036</v>
      </c>
      <c r="J283" s="4">
        <f t="shared" si="28"/>
        <v>10482731.919970924</v>
      </c>
      <c r="K283">
        <f t="shared" si="29"/>
        <v>69884.879466472834</v>
      </c>
      <c r="L283" s="8">
        <f t="shared" si="30"/>
        <v>-345599.21438013314</v>
      </c>
      <c r="M283" s="4">
        <f t="shared" si="31"/>
        <v>10207017.585057262</v>
      </c>
    </row>
    <row r="284" spans="4:13" x14ac:dyDescent="0.3">
      <c r="D284">
        <v>268</v>
      </c>
      <c r="E284" s="4">
        <f t="shared" si="32"/>
        <v>11397511.041369036</v>
      </c>
      <c r="F284">
        <f t="shared" si="33"/>
        <v>75983.406942460249</v>
      </c>
      <c r="G284" s="8">
        <f t="shared" si="35"/>
        <v>-385908.10968650156</v>
      </c>
      <c r="H284" s="4">
        <f t="shared" si="34"/>
        <v>11087586.338624995</v>
      </c>
      <c r="J284" s="4">
        <f t="shared" si="28"/>
        <v>10207017.585057262</v>
      </c>
      <c r="K284">
        <f t="shared" si="29"/>
        <v>68046.78390038175</v>
      </c>
      <c r="L284" s="8">
        <f t="shared" si="30"/>
        <v>-345599.21438013314</v>
      </c>
      <c r="M284" s="4">
        <f t="shared" si="31"/>
        <v>9929465.1545775104</v>
      </c>
    </row>
    <row r="285" spans="4:13" x14ac:dyDescent="0.3">
      <c r="D285">
        <v>269</v>
      </c>
      <c r="E285" s="4">
        <f t="shared" si="32"/>
        <v>11087586.338624995</v>
      </c>
      <c r="F285">
        <f t="shared" si="33"/>
        <v>73917.242257499965</v>
      </c>
      <c r="G285" s="8">
        <f t="shared" si="35"/>
        <v>-385908.10968650156</v>
      </c>
      <c r="H285" s="4">
        <f t="shared" si="34"/>
        <v>10775595.471195994</v>
      </c>
      <c r="J285" s="4">
        <f t="shared" si="28"/>
        <v>9929465.1545775104</v>
      </c>
      <c r="K285">
        <f t="shared" si="29"/>
        <v>66196.434363850072</v>
      </c>
      <c r="L285" s="8">
        <f t="shared" si="30"/>
        <v>-345599.21438013314</v>
      </c>
      <c r="M285" s="4">
        <f t="shared" si="31"/>
        <v>9650062.374561226</v>
      </c>
    </row>
    <row r="286" spans="4:13" x14ac:dyDescent="0.3">
      <c r="D286">
        <v>270</v>
      </c>
      <c r="E286" s="4">
        <f t="shared" si="32"/>
        <v>10775595.471195994</v>
      </c>
      <c r="F286">
        <f t="shared" si="33"/>
        <v>71837.303141306635</v>
      </c>
      <c r="G286" s="8">
        <f t="shared" si="35"/>
        <v>-385908.10968650156</v>
      </c>
      <c r="H286" s="4">
        <f t="shared" si="34"/>
        <v>10461524.6646508</v>
      </c>
      <c r="J286" s="4">
        <f t="shared" si="28"/>
        <v>9650062.374561226</v>
      </c>
      <c r="K286">
        <f t="shared" si="29"/>
        <v>64333.749163741508</v>
      </c>
      <c r="L286" s="8">
        <f t="shared" si="30"/>
        <v>-345599.21438013314</v>
      </c>
      <c r="M286" s="4">
        <f t="shared" si="31"/>
        <v>9368796.9093448333</v>
      </c>
    </row>
    <row r="287" spans="4:13" x14ac:dyDescent="0.3">
      <c r="D287">
        <v>271</v>
      </c>
      <c r="E287" s="4">
        <f t="shared" si="32"/>
        <v>10461524.6646508</v>
      </c>
      <c r="F287">
        <f t="shared" si="33"/>
        <v>69743.497764338666</v>
      </c>
      <c r="G287" s="8">
        <f t="shared" si="35"/>
        <v>-385908.10968650156</v>
      </c>
      <c r="H287" s="4">
        <f t="shared" si="34"/>
        <v>10145360.052728636</v>
      </c>
      <c r="J287" s="4">
        <f t="shared" si="28"/>
        <v>9368796.9093448333</v>
      </c>
      <c r="K287">
        <f t="shared" si="29"/>
        <v>62458.646062298896</v>
      </c>
      <c r="L287" s="8">
        <f t="shared" si="30"/>
        <v>-345599.21438013314</v>
      </c>
      <c r="M287" s="4">
        <f t="shared" si="31"/>
        <v>9085656.3410269991</v>
      </c>
    </row>
    <row r="288" spans="4:13" x14ac:dyDescent="0.3">
      <c r="D288">
        <v>272</v>
      </c>
      <c r="E288" s="4">
        <f t="shared" si="32"/>
        <v>10145360.052728636</v>
      </c>
      <c r="F288">
        <f t="shared" si="33"/>
        <v>67635.73368485758</v>
      </c>
      <c r="G288" s="8">
        <f t="shared" si="35"/>
        <v>-385908.10968650156</v>
      </c>
      <c r="H288" s="4">
        <f t="shared" si="34"/>
        <v>9827087.6767269932</v>
      </c>
      <c r="J288" s="4">
        <f t="shared" si="28"/>
        <v>9085656.3410269991</v>
      </c>
      <c r="K288">
        <f t="shared" si="29"/>
        <v>60571.042273513332</v>
      </c>
      <c r="L288" s="8">
        <f t="shared" si="30"/>
        <v>-345599.21438013314</v>
      </c>
      <c r="M288" s="4">
        <f t="shared" si="31"/>
        <v>8800628.1689203791</v>
      </c>
    </row>
    <row r="289" spans="4:13" x14ac:dyDescent="0.3">
      <c r="D289">
        <v>273</v>
      </c>
      <c r="E289" s="4">
        <f t="shared" si="32"/>
        <v>9827087.6767269932</v>
      </c>
      <c r="F289">
        <f t="shared" si="33"/>
        <v>65513.917844846626</v>
      </c>
      <c r="G289" s="8">
        <f t="shared" si="35"/>
        <v>-385908.10968650156</v>
      </c>
      <c r="H289" s="4">
        <f t="shared" si="34"/>
        <v>9506693.4848853387</v>
      </c>
      <c r="J289" s="4">
        <f t="shared" si="28"/>
        <v>8800628.1689203791</v>
      </c>
      <c r="K289">
        <f t="shared" si="29"/>
        <v>58670.854459469199</v>
      </c>
      <c r="L289" s="8">
        <f t="shared" si="30"/>
        <v>-345599.21438013314</v>
      </c>
      <c r="M289" s="4">
        <f t="shared" si="31"/>
        <v>8513699.8089997135</v>
      </c>
    </row>
    <row r="290" spans="4:13" x14ac:dyDescent="0.3">
      <c r="D290">
        <v>274</v>
      </c>
      <c r="E290" s="4">
        <f t="shared" si="32"/>
        <v>9506693.4848853387</v>
      </c>
      <c r="F290">
        <f t="shared" si="33"/>
        <v>63377.956565902263</v>
      </c>
      <c r="G290" s="8">
        <f t="shared" si="35"/>
        <v>-385908.10968650156</v>
      </c>
      <c r="H290" s="4">
        <f t="shared" si="34"/>
        <v>9184163.331764739</v>
      </c>
      <c r="J290" s="4">
        <f t="shared" si="28"/>
        <v>8513699.8089997135</v>
      </c>
      <c r="K290">
        <f t="shared" si="29"/>
        <v>56757.998726664759</v>
      </c>
      <c r="L290" s="8">
        <f t="shared" si="30"/>
        <v>-345599.21438013314</v>
      </c>
      <c r="M290" s="4">
        <f t="shared" si="31"/>
        <v>8224858.5933462447</v>
      </c>
    </row>
    <row r="291" spans="4:13" x14ac:dyDescent="0.3">
      <c r="D291">
        <v>275</v>
      </c>
      <c r="E291" s="4">
        <f t="shared" si="32"/>
        <v>9184163.331764739</v>
      </c>
      <c r="F291">
        <f t="shared" si="33"/>
        <v>61227.755545098262</v>
      </c>
      <c r="G291" s="8">
        <f t="shared" si="35"/>
        <v>-385908.10968650156</v>
      </c>
      <c r="H291" s="4">
        <f t="shared" si="34"/>
        <v>8859482.977623336</v>
      </c>
      <c r="J291" s="4">
        <f t="shared" si="28"/>
        <v>8224858.5933462447</v>
      </c>
      <c r="K291">
        <f t="shared" si="29"/>
        <v>54832.390622308303</v>
      </c>
      <c r="L291" s="8">
        <f t="shared" si="30"/>
        <v>-345599.21438013314</v>
      </c>
      <c r="M291" s="4">
        <f t="shared" si="31"/>
        <v>7934091.7695884202</v>
      </c>
    </row>
    <row r="292" spans="4:13" x14ac:dyDescent="0.3">
      <c r="D292">
        <v>276</v>
      </c>
      <c r="E292" s="4">
        <f t="shared" si="32"/>
        <v>8859482.977623336</v>
      </c>
      <c r="F292">
        <f t="shared" si="33"/>
        <v>59063.219850822243</v>
      </c>
      <c r="G292" s="8">
        <f t="shared" si="35"/>
        <v>-385908.10968650156</v>
      </c>
      <c r="H292" s="4">
        <f t="shared" si="34"/>
        <v>8532638.0877876561</v>
      </c>
      <c r="J292" s="4">
        <f t="shared" si="28"/>
        <v>7934091.7695884202</v>
      </c>
      <c r="K292">
        <f t="shared" si="29"/>
        <v>52893.945130589469</v>
      </c>
      <c r="L292" s="8">
        <f t="shared" si="30"/>
        <v>-345599.21438013314</v>
      </c>
      <c r="M292" s="4">
        <f t="shared" si="31"/>
        <v>7641386.5003388766</v>
      </c>
    </row>
    <row r="293" spans="4:13" x14ac:dyDescent="0.3">
      <c r="D293">
        <v>277</v>
      </c>
      <c r="E293" s="4">
        <f t="shared" si="32"/>
        <v>8532638.0877876561</v>
      </c>
      <c r="F293">
        <f t="shared" si="33"/>
        <v>56884.253918584378</v>
      </c>
      <c r="G293" s="8">
        <f t="shared" si="35"/>
        <v>-385908.10968650156</v>
      </c>
      <c r="H293" s="4">
        <f t="shared" si="34"/>
        <v>8203614.2320197392</v>
      </c>
      <c r="J293" s="4">
        <f t="shared" si="28"/>
        <v>7641386.5003388766</v>
      </c>
      <c r="K293">
        <f t="shared" si="29"/>
        <v>50942.576668925845</v>
      </c>
      <c r="L293" s="8">
        <f t="shared" si="30"/>
        <v>-345599.21438013314</v>
      </c>
      <c r="M293" s="4">
        <f t="shared" si="31"/>
        <v>7346729.8626276692</v>
      </c>
    </row>
    <row r="294" spans="4:13" x14ac:dyDescent="0.3">
      <c r="D294">
        <v>278</v>
      </c>
      <c r="E294" s="4">
        <f t="shared" si="32"/>
        <v>8203614.2320197392</v>
      </c>
      <c r="F294">
        <f t="shared" si="33"/>
        <v>54690.761546798261</v>
      </c>
      <c r="G294" s="8">
        <f t="shared" si="35"/>
        <v>-385908.10968650156</v>
      </c>
      <c r="H294" s="4">
        <f t="shared" si="34"/>
        <v>7872396.883880036</v>
      </c>
      <c r="J294" s="4">
        <f t="shared" si="28"/>
        <v>7346729.8626276692</v>
      </c>
      <c r="K294">
        <f t="shared" si="29"/>
        <v>48978.199084184467</v>
      </c>
      <c r="L294" s="8">
        <f t="shared" si="30"/>
        <v>-345599.21438013314</v>
      </c>
      <c r="M294" s="4">
        <f t="shared" si="31"/>
        <v>7050108.8473317204</v>
      </c>
    </row>
    <row r="295" spans="4:13" x14ac:dyDescent="0.3">
      <c r="D295">
        <v>279</v>
      </c>
      <c r="E295" s="4">
        <f t="shared" si="32"/>
        <v>7872396.883880036</v>
      </c>
      <c r="F295">
        <f t="shared" si="33"/>
        <v>52482.645892533576</v>
      </c>
      <c r="G295" s="8">
        <f t="shared" si="35"/>
        <v>-385908.10968650156</v>
      </c>
      <c r="H295" s="4">
        <f t="shared" si="34"/>
        <v>7538971.4200860681</v>
      </c>
      <c r="J295" s="4">
        <f t="shared" si="28"/>
        <v>7050108.8473317204</v>
      </c>
      <c r="K295">
        <f t="shared" si="29"/>
        <v>47000.725648878142</v>
      </c>
      <c r="L295" s="8">
        <f t="shared" si="30"/>
        <v>-345599.21438013314</v>
      </c>
      <c r="M295" s="4">
        <f t="shared" si="31"/>
        <v>6751510.3586004656</v>
      </c>
    </row>
    <row r="296" spans="4:13" x14ac:dyDescent="0.3">
      <c r="D296">
        <v>280</v>
      </c>
      <c r="E296" s="4">
        <f t="shared" si="32"/>
        <v>7538971.4200860681</v>
      </c>
      <c r="F296">
        <f t="shared" si="33"/>
        <v>50259.809467240455</v>
      </c>
      <c r="G296" s="8">
        <f t="shared" si="35"/>
        <v>-385908.10968650156</v>
      </c>
      <c r="H296" s="4">
        <f t="shared" si="34"/>
        <v>7203323.119866807</v>
      </c>
      <c r="J296" s="4">
        <f t="shared" si="28"/>
        <v>6751510.3586004656</v>
      </c>
      <c r="K296">
        <f t="shared" si="29"/>
        <v>45010.069057336441</v>
      </c>
      <c r="L296" s="8">
        <f t="shared" si="30"/>
        <v>-345599.21438013314</v>
      </c>
      <c r="M296" s="4">
        <f t="shared" si="31"/>
        <v>6450921.2132776687</v>
      </c>
    </row>
    <row r="297" spans="4:13" x14ac:dyDescent="0.3">
      <c r="D297">
        <v>281</v>
      </c>
      <c r="E297" s="4">
        <f t="shared" si="32"/>
        <v>7203323.119866807</v>
      </c>
      <c r="F297">
        <f t="shared" si="33"/>
        <v>48022.154132445386</v>
      </c>
      <c r="G297" s="8">
        <f t="shared" si="35"/>
        <v>-385908.10968650156</v>
      </c>
      <c r="H297" s="4">
        <f t="shared" si="34"/>
        <v>6865437.164312751</v>
      </c>
      <c r="J297" s="4">
        <f t="shared" si="28"/>
        <v>6450921.2132776687</v>
      </c>
      <c r="K297">
        <f t="shared" si="29"/>
        <v>43006.141421851127</v>
      </c>
      <c r="L297" s="8">
        <f t="shared" si="30"/>
        <v>-345599.21438013314</v>
      </c>
      <c r="M297" s="4">
        <f t="shared" si="31"/>
        <v>6148328.1403193865</v>
      </c>
    </row>
    <row r="298" spans="4:13" x14ac:dyDescent="0.3">
      <c r="D298">
        <v>282</v>
      </c>
      <c r="E298" s="4">
        <f t="shared" si="32"/>
        <v>6865437.164312751</v>
      </c>
      <c r="F298">
        <f t="shared" si="33"/>
        <v>45769.58109541834</v>
      </c>
      <c r="G298" s="8">
        <f t="shared" si="35"/>
        <v>-385908.10968650156</v>
      </c>
      <c r="H298" s="4">
        <f t="shared" si="34"/>
        <v>6525298.6357216677</v>
      </c>
      <c r="J298" s="4">
        <f t="shared" si="28"/>
        <v>6148328.1403193865</v>
      </c>
      <c r="K298">
        <f t="shared" si="29"/>
        <v>40988.854268795913</v>
      </c>
      <c r="L298" s="8">
        <f t="shared" si="30"/>
        <v>-345599.21438013314</v>
      </c>
      <c r="M298" s="4">
        <f t="shared" si="31"/>
        <v>5843717.7802080493</v>
      </c>
    </row>
    <row r="299" spans="4:13" x14ac:dyDescent="0.3">
      <c r="D299">
        <v>283</v>
      </c>
      <c r="E299" s="4">
        <f t="shared" si="32"/>
        <v>6525298.6357216677</v>
      </c>
      <c r="F299">
        <f t="shared" si="33"/>
        <v>43501.990904811122</v>
      </c>
      <c r="G299" s="8">
        <f t="shared" si="35"/>
        <v>-385908.10968650156</v>
      </c>
      <c r="H299" s="4">
        <f t="shared" si="34"/>
        <v>6182892.5169399772</v>
      </c>
      <c r="J299" s="4">
        <f t="shared" si="28"/>
        <v>5843717.7802080493</v>
      </c>
      <c r="K299">
        <f t="shared" si="29"/>
        <v>38958.118534720328</v>
      </c>
      <c r="L299" s="8">
        <f t="shared" si="30"/>
        <v>-345599.21438013314</v>
      </c>
      <c r="M299" s="4">
        <f t="shared" si="31"/>
        <v>5537076.6843626369</v>
      </c>
    </row>
    <row r="300" spans="4:13" x14ac:dyDescent="0.3">
      <c r="D300">
        <v>284</v>
      </c>
      <c r="E300" s="4">
        <f t="shared" si="32"/>
        <v>6182892.5169399772</v>
      </c>
      <c r="F300">
        <f t="shared" si="33"/>
        <v>41219.28344626652</v>
      </c>
      <c r="G300" s="8">
        <f t="shared" si="35"/>
        <v>-385908.10968650156</v>
      </c>
      <c r="H300" s="4">
        <f t="shared" si="34"/>
        <v>5838203.6906997422</v>
      </c>
      <c r="J300" s="4">
        <f t="shared" si="28"/>
        <v>5537076.6843626369</v>
      </c>
      <c r="K300">
        <f t="shared" si="29"/>
        <v>36913.84456241758</v>
      </c>
      <c r="L300" s="8">
        <f t="shared" si="30"/>
        <v>-345599.21438013314</v>
      </c>
      <c r="M300" s="4">
        <f t="shared" si="31"/>
        <v>5228391.3145449217</v>
      </c>
    </row>
    <row r="301" spans="4:13" x14ac:dyDescent="0.3">
      <c r="D301">
        <v>285</v>
      </c>
      <c r="E301" s="4">
        <f t="shared" si="32"/>
        <v>5838203.6906997422</v>
      </c>
      <c r="F301">
        <f t="shared" si="33"/>
        <v>38921.357937998284</v>
      </c>
      <c r="G301" s="8">
        <f t="shared" si="35"/>
        <v>-385908.10968650156</v>
      </c>
      <c r="H301" s="4">
        <f t="shared" si="34"/>
        <v>5491216.938951239</v>
      </c>
      <c r="J301" s="4">
        <f t="shared" si="28"/>
        <v>5228391.3145449217</v>
      </c>
      <c r="K301">
        <f t="shared" si="29"/>
        <v>34855.942096966144</v>
      </c>
      <c r="L301" s="8">
        <f t="shared" si="30"/>
        <v>-345599.21438013314</v>
      </c>
      <c r="M301" s="4">
        <f t="shared" si="31"/>
        <v>4917648.0422617551</v>
      </c>
    </row>
    <row r="302" spans="4:13" x14ac:dyDescent="0.3">
      <c r="D302">
        <v>286</v>
      </c>
      <c r="E302" s="4">
        <f t="shared" si="32"/>
        <v>5491216.938951239</v>
      </c>
      <c r="F302">
        <f t="shared" si="33"/>
        <v>36608.112926341593</v>
      </c>
      <c r="G302" s="8">
        <f t="shared" si="35"/>
        <v>-385908.10968650156</v>
      </c>
      <c r="H302" s="4">
        <f t="shared" si="34"/>
        <v>5141916.9421910793</v>
      </c>
      <c r="J302" s="4">
        <f t="shared" si="28"/>
        <v>4917648.0422617551</v>
      </c>
      <c r="K302">
        <f t="shared" si="29"/>
        <v>32784.320281745036</v>
      </c>
      <c r="L302" s="8">
        <f t="shared" si="30"/>
        <v>-345599.21438013314</v>
      </c>
      <c r="M302" s="4">
        <f t="shared" si="31"/>
        <v>4604833.1481633671</v>
      </c>
    </row>
    <row r="303" spans="4:13" x14ac:dyDescent="0.3">
      <c r="D303">
        <v>287</v>
      </c>
      <c r="E303" s="4">
        <f t="shared" si="32"/>
        <v>5141916.9421910793</v>
      </c>
      <c r="F303">
        <f t="shared" si="33"/>
        <v>34279.446281273864</v>
      </c>
      <c r="G303" s="8">
        <f t="shared" si="35"/>
        <v>-385908.10968650156</v>
      </c>
      <c r="H303" s="4">
        <f t="shared" si="34"/>
        <v>4790288.2787858518</v>
      </c>
      <c r="J303" s="4">
        <f t="shared" si="28"/>
        <v>4604833.1481633671</v>
      </c>
      <c r="K303">
        <f t="shared" si="29"/>
        <v>30698.887654422448</v>
      </c>
      <c r="L303" s="8">
        <f t="shared" si="30"/>
        <v>-345599.21438013314</v>
      </c>
      <c r="M303" s="4">
        <f t="shared" si="31"/>
        <v>4289932.8214376569</v>
      </c>
    </row>
    <row r="304" spans="4:13" x14ac:dyDescent="0.3">
      <c r="D304">
        <v>288</v>
      </c>
      <c r="E304" s="4">
        <f t="shared" si="32"/>
        <v>4790288.2787858518</v>
      </c>
      <c r="F304">
        <f t="shared" si="33"/>
        <v>31935.255191905682</v>
      </c>
      <c r="G304" s="8">
        <f t="shared" si="35"/>
        <v>-385908.10968650156</v>
      </c>
      <c r="H304" s="4">
        <f t="shared" si="34"/>
        <v>4436315.4242912559</v>
      </c>
      <c r="J304" s="4">
        <f t="shared" si="28"/>
        <v>4289932.8214376569</v>
      </c>
      <c r="K304">
        <f t="shared" si="29"/>
        <v>28599.552142917713</v>
      </c>
      <c r="L304" s="8">
        <f t="shared" si="30"/>
        <v>-345599.21438013314</v>
      </c>
      <c r="M304" s="4">
        <f t="shared" si="31"/>
        <v>3972933.159200442</v>
      </c>
    </row>
    <row r="305" spans="4:13" x14ac:dyDescent="0.3">
      <c r="D305">
        <v>289</v>
      </c>
      <c r="E305" s="4">
        <f t="shared" si="32"/>
        <v>4436315.4242912559</v>
      </c>
      <c r="F305">
        <f t="shared" si="33"/>
        <v>29575.436161941707</v>
      </c>
      <c r="G305" s="8">
        <f t="shared" si="35"/>
        <v>-385908.10968650156</v>
      </c>
      <c r="H305" s="4">
        <f t="shared" si="34"/>
        <v>4079982.7507666964</v>
      </c>
      <c r="J305" s="4">
        <f t="shared" si="28"/>
        <v>3972933.159200442</v>
      </c>
      <c r="K305">
        <f t="shared" si="29"/>
        <v>26486.22106133628</v>
      </c>
      <c r="L305" s="8">
        <f t="shared" si="30"/>
        <v>-345599.21438013314</v>
      </c>
      <c r="M305" s="4">
        <f t="shared" si="31"/>
        <v>3653820.1658816454</v>
      </c>
    </row>
    <row r="306" spans="4:13" x14ac:dyDescent="0.3">
      <c r="D306">
        <v>290</v>
      </c>
      <c r="E306" s="4">
        <f t="shared" si="32"/>
        <v>4079982.7507666964</v>
      </c>
      <c r="F306">
        <f t="shared" si="33"/>
        <v>27199.885005111311</v>
      </c>
      <c r="G306" s="8">
        <f t="shared" si="35"/>
        <v>-385908.10968650156</v>
      </c>
      <c r="H306" s="4">
        <f t="shared" si="34"/>
        <v>3721274.526085306</v>
      </c>
      <c r="J306" s="4">
        <f t="shared" si="28"/>
        <v>3653820.1658816454</v>
      </c>
      <c r="K306">
        <f t="shared" si="29"/>
        <v>24358.801105877639</v>
      </c>
      <c r="L306" s="8">
        <f t="shared" si="30"/>
        <v>-345599.21438013314</v>
      </c>
      <c r="M306" s="4">
        <f t="shared" si="31"/>
        <v>3332579.7526073903</v>
      </c>
    </row>
    <row r="307" spans="4:13" x14ac:dyDescent="0.3">
      <c r="D307">
        <v>291</v>
      </c>
      <c r="E307" s="4">
        <f t="shared" si="32"/>
        <v>3721274.526085306</v>
      </c>
      <c r="F307">
        <f t="shared" si="33"/>
        <v>24808.496840568707</v>
      </c>
      <c r="G307" s="8">
        <f t="shared" si="35"/>
        <v>-385908.10968650156</v>
      </c>
      <c r="H307" s="4">
        <f t="shared" si="34"/>
        <v>3360174.9132393729</v>
      </c>
      <c r="J307" s="4">
        <f t="shared" si="28"/>
        <v>3332579.7526073903</v>
      </c>
      <c r="K307">
        <f t="shared" si="29"/>
        <v>22217.198350715938</v>
      </c>
      <c r="L307" s="8">
        <f t="shared" si="30"/>
        <v>-345599.21438013314</v>
      </c>
      <c r="M307" s="4">
        <f t="shared" si="31"/>
        <v>3009197.7365779732</v>
      </c>
    </row>
    <row r="308" spans="4:13" x14ac:dyDescent="0.3">
      <c r="D308">
        <v>292</v>
      </c>
      <c r="E308" s="4">
        <f t="shared" si="32"/>
        <v>3360174.9132393729</v>
      </c>
      <c r="F308">
        <f t="shared" si="33"/>
        <v>22401.166088262489</v>
      </c>
      <c r="G308" s="8">
        <f t="shared" si="35"/>
        <v>-385908.10968650156</v>
      </c>
      <c r="H308" s="4">
        <f t="shared" si="34"/>
        <v>2996667.9696411341</v>
      </c>
      <c r="J308" s="4">
        <f t="shared" si="28"/>
        <v>3009197.7365779732</v>
      </c>
      <c r="K308">
        <f t="shared" si="29"/>
        <v>20061.318243853155</v>
      </c>
      <c r="L308" s="8">
        <f t="shared" si="30"/>
        <v>-345599.21438013314</v>
      </c>
      <c r="M308" s="4">
        <f t="shared" si="31"/>
        <v>2683659.8404416936</v>
      </c>
    </row>
    <row r="309" spans="4:13" x14ac:dyDescent="0.3">
      <c r="D309">
        <v>293</v>
      </c>
      <c r="E309" s="4">
        <f t="shared" si="32"/>
        <v>2996667.9696411341</v>
      </c>
      <c r="F309">
        <f t="shared" si="33"/>
        <v>19977.786464274228</v>
      </c>
      <c r="G309" s="8">
        <f t="shared" si="35"/>
        <v>-385908.10968650156</v>
      </c>
      <c r="H309" s="4">
        <f t="shared" si="34"/>
        <v>2630737.6464189067</v>
      </c>
      <c r="J309" s="4">
        <f t="shared" si="28"/>
        <v>2683659.8404416936</v>
      </c>
      <c r="K309">
        <f t="shared" si="29"/>
        <v>17891.065602944625</v>
      </c>
      <c r="L309" s="8">
        <f t="shared" si="30"/>
        <v>-345599.21438013314</v>
      </c>
      <c r="M309" s="4">
        <f t="shared" si="31"/>
        <v>2355951.6916645053</v>
      </c>
    </row>
    <row r="310" spans="4:13" x14ac:dyDescent="0.3">
      <c r="D310">
        <v>294</v>
      </c>
      <c r="E310" s="4">
        <f t="shared" si="32"/>
        <v>2630737.6464189067</v>
      </c>
      <c r="F310">
        <f t="shared" si="33"/>
        <v>17538.250976126044</v>
      </c>
      <c r="G310" s="8">
        <f t="shared" si="35"/>
        <v>-385908.10968650156</v>
      </c>
      <c r="H310" s="4">
        <f t="shared" si="34"/>
        <v>2262367.7877085311</v>
      </c>
      <c r="J310" s="4">
        <f t="shared" si="28"/>
        <v>2355951.6916645053</v>
      </c>
      <c r="K310">
        <f t="shared" si="29"/>
        <v>15706.344611096703</v>
      </c>
      <c r="L310" s="8">
        <f t="shared" si="30"/>
        <v>-345599.21438013314</v>
      </c>
      <c r="M310" s="4">
        <f t="shared" si="31"/>
        <v>2026058.8218954687</v>
      </c>
    </row>
    <row r="311" spans="4:13" x14ac:dyDescent="0.3">
      <c r="D311">
        <v>295</v>
      </c>
      <c r="E311" s="4">
        <f t="shared" si="32"/>
        <v>2262367.7877085311</v>
      </c>
      <c r="F311">
        <f t="shared" si="33"/>
        <v>15082.451918056875</v>
      </c>
      <c r="G311" s="8">
        <f t="shared" si="35"/>
        <v>-385908.10968650156</v>
      </c>
      <c r="H311" s="4">
        <f t="shared" si="34"/>
        <v>1891542.1299400863</v>
      </c>
      <c r="J311" s="4">
        <f t="shared" ref="J311:J316" si="36">M310</f>
        <v>2026058.8218954687</v>
      </c>
      <c r="K311">
        <f t="shared" ref="K311:K316" si="37">$M$6*J311</f>
        <v>13507.05881263646</v>
      </c>
      <c r="L311" s="8">
        <f t="shared" ref="L311:L316" si="38">$Q$50</f>
        <v>-345599.21438013314</v>
      </c>
      <c r="M311" s="4">
        <f t="shared" ref="M311:M316" si="39">SUM(J311:L311)</f>
        <v>1693966.666327972</v>
      </c>
    </row>
    <row r="312" spans="4:13" x14ac:dyDescent="0.3">
      <c r="D312">
        <v>296</v>
      </c>
      <c r="E312" s="4">
        <f t="shared" si="32"/>
        <v>1891542.1299400863</v>
      </c>
      <c r="F312">
        <f t="shared" si="33"/>
        <v>12610.280866267243</v>
      </c>
      <c r="G312" s="8">
        <f t="shared" si="35"/>
        <v>-385908.10968650156</v>
      </c>
      <c r="H312" s="4">
        <f t="shared" si="34"/>
        <v>1518244.3011198519</v>
      </c>
      <c r="J312" s="4">
        <f t="shared" si="36"/>
        <v>1693966.666327972</v>
      </c>
      <c r="K312">
        <f t="shared" si="37"/>
        <v>11293.111108853147</v>
      </c>
      <c r="L312" s="8">
        <f t="shared" si="38"/>
        <v>-345599.21438013314</v>
      </c>
      <c r="M312" s="4">
        <f t="shared" si="39"/>
        <v>1359660.563056692</v>
      </c>
    </row>
    <row r="313" spans="4:13" x14ac:dyDescent="0.3">
      <c r="D313">
        <v>297</v>
      </c>
      <c r="E313" s="4">
        <f t="shared" si="32"/>
        <v>1518244.3011198519</v>
      </c>
      <c r="F313">
        <f t="shared" si="33"/>
        <v>10121.628674132346</v>
      </c>
      <c r="G313" s="8">
        <f t="shared" si="35"/>
        <v>-385908.10968650156</v>
      </c>
      <c r="H313" s="4">
        <f t="shared" si="34"/>
        <v>1142457.8201074826</v>
      </c>
      <c r="J313" s="4">
        <f t="shared" si="36"/>
        <v>1359660.563056692</v>
      </c>
      <c r="K313">
        <f t="shared" si="37"/>
        <v>9064.4037537112799</v>
      </c>
      <c r="L313" s="8">
        <f t="shared" si="38"/>
        <v>-345599.21438013314</v>
      </c>
      <c r="M313" s="4">
        <f t="shared" si="39"/>
        <v>1023125.7524302702</v>
      </c>
    </row>
    <row r="314" spans="4:13" x14ac:dyDescent="0.3">
      <c r="D314">
        <v>298</v>
      </c>
      <c r="E314" s="4">
        <f t="shared" si="32"/>
        <v>1142457.8201074826</v>
      </c>
      <c r="F314">
        <f t="shared" si="33"/>
        <v>7616.3854673832175</v>
      </c>
      <c r="G314" s="8">
        <f t="shared" si="35"/>
        <v>-385908.10968650156</v>
      </c>
      <c r="H314" s="4">
        <f t="shared" si="34"/>
        <v>764166.09588836436</v>
      </c>
      <c r="J314" s="4">
        <f t="shared" si="36"/>
        <v>1023125.7524302702</v>
      </c>
      <c r="K314">
        <f t="shared" si="37"/>
        <v>6820.8383495351354</v>
      </c>
      <c r="L314" s="8">
        <f t="shared" si="38"/>
        <v>-345599.21438013314</v>
      </c>
      <c r="M314" s="4">
        <f t="shared" si="39"/>
        <v>684347.37639967212</v>
      </c>
    </row>
    <row r="315" spans="4:13" x14ac:dyDescent="0.3">
      <c r="D315">
        <v>299</v>
      </c>
      <c r="E315" s="4">
        <f t="shared" si="32"/>
        <v>764166.09588836436</v>
      </c>
      <c r="F315">
        <f t="shared" si="33"/>
        <v>5094.440639255763</v>
      </c>
      <c r="G315" s="8">
        <f t="shared" si="35"/>
        <v>-385908.10968650156</v>
      </c>
      <c r="H315" s="4">
        <f t="shared" si="34"/>
        <v>383352.42684111861</v>
      </c>
      <c r="J315" s="4">
        <f t="shared" si="36"/>
        <v>684347.37639967212</v>
      </c>
      <c r="K315">
        <f t="shared" si="37"/>
        <v>4562.3158426644814</v>
      </c>
      <c r="L315" s="8">
        <f t="shared" si="38"/>
        <v>-345599.21438013314</v>
      </c>
      <c r="M315" s="4">
        <f t="shared" si="39"/>
        <v>343310.47786220344</v>
      </c>
    </row>
    <row r="316" spans="4:13" x14ac:dyDescent="0.3">
      <c r="D316">
        <v>300</v>
      </c>
      <c r="E316" s="4">
        <f>H315</f>
        <v>383352.42684111861</v>
      </c>
      <c r="F316">
        <f>$M$6*E316</f>
        <v>2555.6828456074577</v>
      </c>
      <c r="G316" s="8">
        <f t="shared" si="35"/>
        <v>-385908.10968650156</v>
      </c>
      <c r="H316" s="4">
        <f>SUM(E316:G316)</f>
        <v>2.2450694814324379E-7</v>
      </c>
      <c r="J316" s="4">
        <f t="shared" si="36"/>
        <v>343310.47786220344</v>
      </c>
      <c r="K316">
        <f t="shared" si="37"/>
        <v>2288.7365190813562</v>
      </c>
      <c r="L316" s="8">
        <f t="shared" si="38"/>
        <v>-345599.21438013314</v>
      </c>
      <c r="M316" s="4">
        <f t="shared" si="39"/>
        <v>1.1516385711729527E-6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5F7D-CC99-4B03-8D5C-94EE4398117A}">
  <dimension ref="A1:I18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68</v>
      </c>
    </row>
    <row r="2" spans="1:9" ht="15" thickBot="1" x14ac:dyDescent="0.35"/>
    <row r="3" spans="1:9" x14ac:dyDescent="0.3">
      <c r="A3" s="17" t="s">
        <v>69</v>
      </c>
      <c r="B3" s="17"/>
    </row>
    <row r="4" spans="1:9" x14ac:dyDescent="0.3">
      <c r="A4" t="s">
        <v>70</v>
      </c>
      <c r="B4">
        <v>0.4383251658605769</v>
      </c>
    </row>
    <row r="5" spans="1:9" x14ac:dyDescent="0.3">
      <c r="A5" t="s">
        <v>71</v>
      </c>
      <c r="B5">
        <v>0.19212895102670227</v>
      </c>
    </row>
    <row r="6" spans="1:9" x14ac:dyDescent="0.3">
      <c r="A6" t="s">
        <v>72</v>
      </c>
      <c r="B6">
        <v>0.17795577472892513</v>
      </c>
    </row>
    <row r="7" spans="1:9" x14ac:dyDescent="0.3">
      <c r="A7" t="s">
        <v>73</v>
      </c>
      <c r="B7">
        <v>6.9252180991952905E-2</v>
      </c>
    </row>
    <row r="8" spans="1:9" ht="15" thickBot="1" x14ac:dyDescent="0.35">
      <c r="A8" s="15" t="s">
        <v>74</v>
      </c>
      <c r="B8" s="15">
        <v>59</v>
      </c>
    </row>
    <row r="10" spans="1:9" ht="15" thickBot="1" x14ac:dyDescent="0.35">
      <c r="A10" t="s">
        <v>75</v>
      </c>
    </row>
    <row r="11" spans="1:9" x14ac:dyDescent="0.3">
      <c r="A11" s="16"/>
      <c r="B11" s="16" t="s">
        <v>80</v>
      </c>
      <c r="C11" s="16" t="s">
        <v>81</v>
      </c>
      <c r="D11" s="16" t="s">
        <v>82</v>
      </c>
      <c r="E11" s="16" t="s">
        <v>83</v>
      </c>
      <c r="F11" s="16" t="s">
        <v>84</v>
      </c>
    </row>
    <row r="12" spans="1:9" x14ac:dyDescent="0.3">
      <c r="A12" t="s">
        <v>76</v>
      </c>
      <c r="B12">
        <v>1</v>
      </c>
      <c r="C12">
        <v>6.5011851271215559E-2</v>
      </c>
      <c r="D12">
        <v>6.5011851271215559E-2</v>
      </c>
      <c r="E12">
        <v>13.555814659331851</v>
      </c>
      <c r="F12">
        <v>5.1603745467820124E-4</v>
      </c>
    </row>
    <row r="13" spans="1:9" x14ac:dyDescent="0.3">
      <c r="A13" t="s">
        <v>77</v>
      </c>
      <c r="B13">
        <v>57</v>
      </c>
      <c r="C13">
        <v>0.2733642806121056</v>
      </c>
      <c r="D13">
        <v>4.7958645721422038E-3</v>
      </c>
    </row>
    <row r="14" spans="1:9" ht="15" thickBot="1" x14ac:dyDescent="0.35">
      <c r="A14" s="15" t="s">
        <v>78</v>
      </c>
      <c r="B14" s="15">
        <v>58</v>
      </c>
      <c r="C14" s="15">
        <v>0.33837613188332116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85</v>
      </c>
      <c r="C16" s="16" t="s">
        <v>73</v>
      </c>
      <c r="D16" s="16" t="s">
        <v>86</v>
      </c>
      <c r="E16" s="16" t="s">
        <v>87</v>
      </c>
      <c r="F16" s="16" t="s">
        <v>88</v>
      </c>
      <c r="G16" s="16" t="s">
        <v>89</v>
      </c>
      <c r="H16" s="16" t="s">
        <v>90</v>
      </c>
      <c r="I16" s="16" t="s">
        <v>91</v>
      </c>
    </row>
    <row r="17" spans="1:9" x14ac:dyDescent="0.3">
      <c r="A17" t="s">
        <v>79</v>
      </c>
      <c r="B17">
        <v>9.4898007233313528E-3</v>
      </c>
      <c r="C17">
        <v>9.2940598726484053E-3</v>
      </c>
      <c r="D17">
        <v>1.0210608553597762</v>
      </c>
      <c r="E17">
        <v>0.31153982994246165</v>
      </c>
      <c r="F17">
        <v>-9.1212331482296502E-3</v>
      </c>
      <c r="G17">
        <v>2.8100834594892356E-2</v>
      </c>
      <c r="H17">
        <v>-9.1212331482296502E-3</v>
      </c>
      <c r="I17">
        <v>2.8100834594892356E-2</v>
      </c>
    </row>
    <row r="18" spans="1:9" ht="15" thickBot="1" x14ac:dyDescent="0.35">
      <c r="A18" s="15" t="s">
        <v>92</v>
      </c>
      <c r="B18" s="15">
        <v>0.6110917727970524</v>
      </c>
      <c r="C18" s="15">
        <v>0.16597536241524355</v>
      </c>
      <c r="D18" s="15">
        <v>3.6818221927914787</v>
      </c>
      <c r="E18" s="15">
        <v>5.1603745467819929E-4</v>
      </c>
      <c r="F18" s="15">
        <v>0.27873184246722049</v>
      </c>
      <c r="G18" s="15">
        <v>0.94345170312688431</v>
      </c>
      <c r="H18" s="15">
        <v>0.27873184246722049</v>
      </c>
      <c r="I18" s="15">
        <v>0.94345170312688431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6941-5C87-45B9-916A-EAACBA1412EA}">
  <dimension ref="A1:J61"/>
  <sheetViews>
    <sheetView workbookViewId="0">
      <selection activeCell="I14" sqref="I14"/>
    </sheetView>
  </sheetViews>
  <sheetFormatPr defaultRowHeight="14.4" x14ac:dyDescent="0.3"/>
  <cols>
    <col min="1" max="1" width="13.44140625" bestFit="1" customWidth="1"/>
    <col min="2" max="2" width="13.88671875" bestFit="1" customWidth="1"/>
    <col min="4" max="4" width="12.88671875" bestFit="1" customWidth="1"/>
    <col min="9" max="9" width="10.33203125" bestFit="1" customWidth="1"/>
  </cols>
  <sheetData>
    <row r="1" spans="1:10" x14ac:dyDescent="0.3">
      <c r="A1" s="10" t="s">
        <v>59</v>
      </c>
      <c r="B1" s="10" t="s">
        <v>60</v>
      </c>
      <c r="D1" s="10" t="s">
        <v>61</v>
      </c>
      <c r="E1" s="10" t="s">
        <v>62</v>
      </c>
      <c r="F1" s="10" t="s">
        <v>63</v>
      </c>
    </row>
    <row r="2" spans="1:10" x14ac:dyDescent="0.3">
      <c r="A2" s="14" t="s">
        <v>64</v>
      </c>
      <c r="B2" s="14" t="s">
        <v>65</v>
      </c>
      <c r="D2" s="2"/>
      <c r="E2" s="2"/>
      <c r="F2" s="2"/>
    </row>
    <row r="3" spans="1:10" x14ac:dyDescent="0.3">
      <c r="A3" s="2">
        <v>7.7035014222839857E-2</v>
      </c>
      <c r="B3" s="2">
        <v>6.2268673222971929E-2</v>
      </c>
      <c r="D3" s="2">
        <f>A3-$P$3</f>
        <v>7.7035014222839857E-2</v>
      </c>
      <c r="E3" s="2">
        <f>B3-$P$5</f>
        <v>6.2268673222971929E-2</v>
      </c>
      <c r="F3" s="2">
        <f>D3*E3</f>
        <v>4.7968681273690096E-3</v>
      </c>
    </row>
    <row r="4" spans="1:10" x14ac:dyDescent="0.3">
      <c r="A4" s="2">
        <v>1.0689183133073186E-2</v>
      </c>
      <c r="B4" s="2">
        <v>-1.9796196808958659E-2</v>
      </c>
      <c r="D4" s="2">
        <f t="shared" ref="D4:D61" si="0">A4-$P$3</f>
        <v>1.0689183133073186E-2</v>
      </c>
      <c r="E4" s="2">
        <f t="shared" ref="E4:E61" si="1">B4-$P$5</f>
        <v>-1.9796196808958659E-2</v>
      </c>
      <c r="F4" s="2">
        <f t="shared" ref="F4:F61" si="2">D4*E4</f>
        <v>-2.1160517302931813E-4</v>
      </c>
    </row>
    <row r="5" spans="1:10" x14ac:dyDescent="0.3">
      <c r="A5" s="2">
        <v>1.4866120043355628E-2</v>
      </c>
      <c r="B5" s="2">
        <v>-3.8171078381688602E-2</v>
      </c>
      <c r="D5" s="2">
        <f t="shared" si="0"/>
        <v>1.4866120043355628E-2</v>
      </c>
      <c r="E5" s="2">
        <f t="shared" si="1"/>
        <v>-3.8171078381688602E-2</v>
      </c>
      <c r="F5" s="2">
        <f t="shared" si="2"/>
        <v>-5.674558334065196E-4</v>
      </c>
      <c r="I5" t="s">
        <v>95</v>
      </c>
      <c r="J5">
        <f>SLOPE(B3:B61, A3:A61)</f>
        <v>0.61109177279705229</v>
      </c>
    </row>
    <row r="6" spans="1:10" x14ac:dyDescent="0.3">
      <c r="A6" s="2">
        <v>-1.1234793688628892E-2</v>
      </c>
      <c r="B6" s="2">
        <v>-3.4925018953677403E-2</v>
      </c>
      <c r="D6" s="2">
        <f t="shared" si="0"/>
        <v>-1.1234793688628892E-2</v>
      </c>
      <c r="E6" s="2">
        <f t="shared" si="1"/>
        <v>-3.4925018953677403E-2</v>
      </c>
      <c r="F6" s="2">
        <f t="shared" si="2"/>
        <v>3.9237538251601933E-4</v>
      </c>
    </row>
    <row r="7" spans="1:10" x14ac:dyDescent="0.3">
      <c r="A7" s="2">
        <v>-5.6905434478343994E-2</v>
      </c>
      <c r="B7" s="2">
        <v>0.12602231997799968</v>
      </c>
      <c r="D7" s="2">
        <f t="shared" si="0"/>
        <v>-5.6905434478343994E-2</v>
      </c>
      <c r="E7" s="2">
        <f t="shared" si="1"/>
        <v>0.12602231997799968</v>
      </c>
      <c r="F7" s="2">
        <f t="shared" si="2"/>
        <v>-7.1713548723169622E-3</v>
      </c>
      <c r="I7" t="s">
        <v>66</v>
      </c>
      <c r="J7">
        <f>_xlfn.COVARIANCE.S(A3:A61, B3:B61)</f>
        <v>1.8342482051497155E-3</v>
      </c>
    </row>
    <row r="8" spans="1:10" x14ac:dyDescent="0.3">
      <c r="A8" s="2">
        <v>-8.5222162259399169E-3</v>
      </c>
      <c r="B8" s="2">
        <v>6.2520574698622128E-2</v>
      </c>
      <c r="D8" s="2">
        <f t="shared" si="0"/>
        <v>-8.5222162259399169E-3</v>
      </c>
      <c r="E8" s="2">
        <f t="shared" si="1"/>
        <v>6.2520574698622128E-2</v>
      </c>
      <c r="F8" s="2">
        <f t="shared" si="2"/>
        <v>-5.3281385615168615E-4</v>
      </c>
    </row>
    <row r="9" spans="1:10" x14ac:dyDescent="0.3">
      <c r="A9" s="2">
        <v>4.0931684847934996E-2</v>
      </c>
      <c r="B9" s="2">
        <v>9.0304319047161033E-2</v>
      </c>
      <c r="D9" s="2">
        <f t="shared" si="0"/>
        <v>4.0931684847934996E-2</v>
      </c>
      <c r="E9" s="2">
        <f t="shared" si="1"/>
        <v>9.0304319047161033E-2</v>
      </c>
      <c r="F9" s="2">
        <f t="shared" si="2"/>
        <v>3.696307927645769E-3</v>
      </c>
      <c r="I9" t="s">
        <v>96</v>
      </c>
      <c r="J9">
        <f>_xlfn.VAR.S(A3:A61)</f>
        <v>3.0015920468935528E-3</v>
      </c>
    </row>
    <row r="10" spans="1:10" x14ac:dyDescent="0.3">
      <c r="A10" s="2">
        <v>3.5121508495074352E-2</v>
      </c>
      <c r="B10" s="2">
        <v>2.692749246759072E-2</v>
      </c>
      <c r="D10" s="2">
        <f t="shared" si="0"/>
        <v>3.5121508495074352E-2</v>
      </c>
      <c r="E10" s="2">
        <f t="shared" si="1"/>
        <v>2.692749246759072E-2</v>
      </c>
      <c r="F10" s="2">
        <f t="shared" si="2"/>
        <v>9.4573415545153808E-4</v>
      </c>
    </row>
    <row r="11" spans="1:10" x14ac:dyDescent="0.3">
      <c r="A11" s="2">
        <v>1.5036864568389052E-2</v>
      </c>
      <c r="B11" s="2">
        <v>-5.5423281385331827E-2</v>
      </c>
      <c r="D11" s="2">
        <f t="shared" si="0"/>
        <v>1.5036864568389052E-2</v>
      </c>
      <c r="E11" s="2">
        <f t="shared" si="1"/>
        <v>-5.5423281385331827E-2</v>
      </c>
      <c r="F11" s="2">
        <f t="shared" si="2"/>
        <v>-8.3339237612695257E-4</v>
      </c>
      <c r="I11" t="s">
        <v>67</v>
      </c>
      <c r="J11">
        <f>J7/J9</f>
        <v>0.61109177279705273</v>
      </c>
    </row>
    <row r="12" spans="1:10" x14ac:dyDescent="0.3">
      <c r="A12" s="2">
        <v>9.3231524270398353E-3</v>
      </c>
      <c r="B12" s="2">
        <v>4.6185881448601404E-2</v>
      </c>
      <c r="D12" s="2">
        <f t="shared" si="0"/>
        <v>9.3231524270398353E-3</v>
      </c>
      <c r="E12" s="2">
        <f t="shared" si="1"/>
        <v>4.6185881448601404E-2</v>
      </c>
      <c r="F12" s="2">
        <f t="shared" si="2"/>
        <v>4.3059801272250228E-4</v>
      </c>
    </row>
    <row r="13" spans="1:10" x14ac:dyDescent="0.3">
      <c r="A13" s="2">
        <v>-1.695783626453826E-2</v>
      </c>
      <c r="B13" s="2">
        <v>5.9946417975731917E-3</v>
      </c>
      <c r="D13" s="2">
        <f t="shared" si="0"/>
        <v>-1.695783626453826E-2</v>
      </c>
      <c r="E13" s="2">
        <f t="shared" si="1"/>
        <v>5.9946417975731917E-3</v>
      </c>
      <c r="F13" s="2">
        <f t="shared" si="2"/>
        <v>-1.016561540678035E-4</v>
      </c>
    </row>
    <row r="14" spans="1:10" x14ac:dyDescent="0.3">
      <c r="A14" s="2">
        <v>-6.3563223334800828E-2</v>
      </c>
      <c r="B14" s="2">
        <v>1.2807071826922689E-3</v>
      </c>
      <c r="D14" s="2">
        <f t="shared" si="0"/>
        <v>-6.3563223334800828E-2</v>
      </c>
      <c r="E14" s="2">
        <f t="shared" si="1"/>
        <v>1.2807071826922689E-3</v>
      </c>
      <c r="F14" s="2">
        <f t="shared" si="2"/>
        <v>-8.140587667995225E-5</v>
      </c>
    </row>
    <row r="15" spans="1:10" x14ac:dyDescent="0.3">
      <c r="A15" s="2">
        <v>-0.23246367755038275</v>
      </c>
      <c r="B15" s="2">
        <v>-7.311097598524792E-2</v>
      </c>
      <c r="D15" s="2">
        <f t="shared" si="0"/>
        <v>-0.23246367755038275</v>
      </c>
      <c r="E15" s="2">
        <f t="shared" si="1"/>
        <v>-7.311097598524792E-2</v>
      </c>
      <c r="F15" s="2">
        <f t="shared" si="2"/>
        <v>1.6995646346828448E-2</v>
      </c>
    </row>
    <row r="16" spans="1:10" x14ac:dyDescent="0.3">
      <c r="A16" s="2">
        <v>0.14680008036986411</v>
      </c>
      <c r="B16" s="2">
        <v>5.9565312328306516E-2</v>
      </c>
      <c r="D16" s="2">
        <f t="shared" si="0"/>
        <v>0.14680008036986411</v>
      </c>
      <c r="E16" s="2">
        <f t="shared" si="1"/>
        <v>5.9565312328306516E-2</v>
      </c>
      <c r="F16" s="2">
        <f t="shared" si="2"/>
        <v>8.7441926370514546E-3</v>
      </c>
    </row>
    <row r="17" spans="1:6" x14ac:dyDescent="0.3">
      <c r="A17" s="2">
        <v>-2.8357343878972121E-2</v>
      </c>
      <c r="B17" s="2">
        <v>-4.2986155306199154E-2</v>
      </c>
      <c r="D17" s="2">
        <f t="shared" si="0"/>
        <v>-2.8357343878972121E-2</v>
      </c>
      <c r="E17" s="2">
        <f t="shared" si="1"/>
        <v>-4.2986155306199154E-2</v>
      </c>
      <c r="F17" s="2">
        <f t="shared" si="2"/>
        <v>1.2189731880527916E-3</v>
      </c>
    </row>
    <row r="18" spans="1:6" x14ac:dyDescent="0.3">
      <c r="A18" s="2">
        <v>7.534208935959287E-2</v>
      </c>
      <c r="B18" s="2">
        <v>2.5845380128716442E-3</v>
      </c>
      <c r="D18" s="2">
        <f t="shared" si="0"/>
        <v>7.534208935959287E-2</v>
      </c>
      <c r="E18" s="2">
        <f t="shared" si="1"/>
        <v>2.5845380128716442E-3</v>
      </c>
      <c r="F18" s="2">
        <f t="shared" si="2"/>
        <v>1.9472449391904001E-4</v>
      </c>
    </row>
    <row r="19" spans="1:6" x14ac:dyDescent="0.3">
      <c r="A19" s="2">
        <v>7.4873143851777582E-2</v>
      </c>
      <c r="B19" s="2">
        <v>1.6622616442936222E-2</v>
      </c>
      <c r="D19" s="2">
        <f t="shared" si="0"/>
        <v>7.4873143851777582E-2</v>
      </c>
      <c r="E19" s="2">
        <f t="shared" si="1"/>
        <v>1.6622616442936222E-2</v>
      </c>
      <c r="F19" s="2">
        <f t="shared" si="2"/>
        <v>1.2445875521248872E-3</v>
      </c>
    </row>
    <row r="20" spans="1:6" x14ac:dyDescent="0.3">
      <c r="A20" s="2">
        <v>2.8360610240682135E-2</v>
      </c>
      <c r="B20" s="2">
        <v>0.10800444845297458</v>
      </c>
      <c r="D20" s="2">
        <f t="shared" si="0"/>
        <v>2.8360610240682135E-2</v>
      </c>
      <c r="E20" s="2">
        <f t="shared" si="1"/>
        <v>0.10800444845297458</v>
      </c>
      <c r="F20" s="2">
        <f t="shared" si="2"/>
        <v>3.0630720668346567E-3</v>
      </c>
    </row>
    <row r="21" spans="1:6" x14ac:dyDescent="0.3">
      <c r="A21" s="2">
        <v>-1.228980856201971E-2</v>
      </c>
      <c r="B21" s="2">
        <v>4.5969111742598455E-2</v>
      </c>
      <c r="D21" s="2">
        <f t="shared" si="0"/>
        <v>-1.228980856201971E-2</v>
      </c>
      <c r="E21" s="2">
        <f t="shared" si="1"/>
        <v>4.5969111742598455E-2</v>
      </c>
      <c r="F21" s="2">
        <f t="shared" si="2"/>
        <v>-5.6495158308262727E-4</v>
      </c>
    </row>
    <row r="22" spans="1:6" x14ac:dyDescent="0.3">
      <c r="A22" s="2">
        <v>3.510547566764019E-2</v>
      </c>
      <c r="B22" s="2">
        <v>0.11332050325084619</v>
      </c>
      <c r="D22" s="2">
        <f t="shared" si="0"/>
        <v>3.510547566764019E-2</v>
      </c>
      <c r="E22" s="2">
        <f t="shared" si="1"/>
        <v>0.11332050325084619</v>
      </c>
      <c r="F22" s="2">
        <f t="shared" si="2"/>
        <v>3.9781701695173225E-3</v>
      </c>
    </row>
    <row r="23" spans="1:6" x14ac:dyDescent="0.3">
      <c r="A23" s="2">
        <v>0.1139412629225045</v>
      </c>
      <c r="B23" s="2">
        <v>3.2476311161582392E-3</v>
      </c>
      <c r="D23" s="2">
        <f t="shared" si="0"/>
        <v>0.1139412629225045</v>
      </c>
      <c r="E23" s="2">
        <f t="shared" si="1"/>
        <v>3.2476311161582392E-3</v>
      </c>
      <c r="F23" s="2">
        <f t="shared" si="2"/>
        <v>3.700391908814927E-4</v>
      </c>
    </row>
    <row r="24" spans="1:6" x14ac:dyDescent="0.3">
      <c r="A24" s="2">
        <v>7.8094201132060143E-2</v>
      </c>
      <c r="B24" s="2">
        <v>0.2479122540071701</v>
      </c>
      <c r="D24" s="2">
        <f t="shared" si="0"/>
        <v>7.8094201132060143E-2</v>
      </c>
      <c r="E24" s="2">
        <f t="shared" si="1"/>
        <v>0.2479122540071701</v>
      </c>
      <c r="F24" s="2">
        <f t="shared" si="2"/>
        <v>1.9360509427538326E-2</v>
      </c>
    </row>
    <row r="25" spans="1:6" x14ac:dyDescent="0.3">
      <c r="A25" s="2">
        <v>-2.4828822643803473E-2</v>
      </c>
      <c r="B25" s="2">
        <v>-0.12919153596993369</v>
      </c>
      <c r="D25" s="2">
        <f t="shared" si="0"/>
        <v>-2.4828822643803473E-2</v>
      </c>
      <c r="E25" s="2">
        <f t="shared" si="1"/>
        <v>-0.12919153596993369</v>
      </c>
      <c r="F25" s="2">
        <f t="shared" si="2"/>
        <v>3.2076737336780405E-3</v>
      </c>
    </row>
    <row r="26" spans="1:6" x14ac:dyDescent="0.3">
      <c r="A26" s="2">
        <v>6.5608877976110022E-2</v>
      </c>
      <c r="B26" s="2">
        <v>-5.4063787517134067E-2</v>
      </c>
      <c r="D26" s="2">
        <f t="shared" si="0"/>
        <v>6.5608877976110022E-2</v>
      </c>
      <c r="E26" s="2">
        <f t="shared" si="1"/>
        <v>-5.4063787517134067E-2</v>
      </c>
      <c r="F26" s="2">
        <f t="shared" si="2"/>
        <v>-3.5470644381379894E-3</v>
      </c>
    </row>
    <row r="27" spans="1:6" x14ac:dyDescent="0.3">
      <c r="A27" s="2">
        <v>1.1119012444118642E-2</v>
      </c>
      <c r="B27" s="2">
        <v>0.11426331681557164</v>
      </c>
      <c r="D27" s="2">
        <f t="shared" si="0"/>
        <v>1.1119012444118642E-2</v>
      </c>
      <c r="E27" s="2">
        <f t="shared" si="1"/>
        <v>0.11426331681557164</v>
      </c>
      <c r="F27" s="2">
        <f t="shared" si="2"/>
        <v>1.2704952415786119E-3</v>
      </c>
    </row>
    <row r="28" spans="1:6" x14ac:dyDescent="0.3">
      <c r="A28" s="2">
        <v>-4.0570282701898582E-3</v>
      </c>
      <c r="B28" s="2">
        <v>-3.9419057813424354E-4</v>
      </c>
      <c r="D28" s="2">
        <f t="shared" si="0"/>
        <v>-4.0570282701898582E-3</v>
      </c>
      <c r="E28" s="2">
        <f t="shared" si="1"/>
        <v>-3.9419057813424354E-4</v>
      </c>
      <c r="F28" s="2">
        <f t="shared" si="2"/>
        <v>1.5992423193331103E-6</v>
      </c>
    </row>
    <row r="29" spans="1:6" x14ac:dyDescent="0.3">
      <c r="A29" s="2">
        <v>6.5046388954565132E-2</v>
      </c>
      <c r="B29" s="2">
        <v>0.17390793292510459</v>
      </c>
      <c r="D29" s="2">
        <f t="shared" si="0"/>
        <v>6.5046388954565132E-2</v>
      </c>
      <c r="E29" s="2">
        <f t="shared" si="1"/>
        <v>0.17390793292510459</v>
      </c>
      <c r="F29" s="2">
        <f t="shared" si="2"/>
        <v>1.1312083047330777E-2</v>
      </c>
    </row>
    <row r="30" spans="1:6" x14ac:dyDescent="0.3">
      <c r="A30" s="2">
        <v>8.9008520121971382E-3</v>
      </c>
      <c r="B30" s="2">
        <v>5.1049153235913662E-3</v>
      </c>
      <c r="D30" s="2">
        <f t="shared" si="0"/>
        <v>8.9008520121971382E-3</v>
      </c>
      <c r="E30" s="2">
        <f t="shared" si="1"/>
        <v>5.1049153235913662E-3</v>
      </c>
      <c r="F30" s="2">
        <f t="shared" si="2"/>
        <v>4.5438095830084219E-5</v>
      </c>
    </row>
    <row r="31" spans="1:6" x14ac:dyDescent="0.3">
      <c r="A31" s="2">
        <v>2.6428651846198237E-3</v>
      </c>
      <c r="B31" s="2">
        <v>-6.5507544406151145E-3</v>
      </c>
      <c r="D31" s="2">
        <f t="shared" si="0"/>
        <v>2.6428651846198237E-3</v>
      </c>
      <c r="E31" s="2">
        <f t="shared" si="1"/>
        <v>-6.5507544406151145E-3</v>
      </c>
      <c r="F31" s="2">
        <f t="shared" si="2"/>
        <v>-1.7312760844095395E-5</v>
      </c>
    </row>
    <row r="32" spans="1:6" x14ac:dyDescent="0.3">
      <c r="A32" s="2">
        <v>8.6858154414110073E-2</v>
      </c>
      <c r="B32" s="2">
        <v>8.2104018606297985E-2</v>
      </c>
      <c r="D32" s="2">
        <f t="shared" si="0"/>
        <v>8.6858154414110073E-2</v>
      </c>
      <c r="E32" s="2">
        <f t="shared" si="1"/>
        <v>8.2104018606297985E-2</v>
      </c>
      <c r="F32" s="2">
        <f t="shared" si="2"/>
        <v>7.1314035261247971E-3</v>
      </c>
    </row>
    <row r="33" spans="1:6" x14ac:dyDescent="0.3">
      <c r="A33" s="2">
        <v>2.8364786434485891E-2</v>
      </c>
      <c r="B33" s="2">
        <v>1.3525398472847198E-2</v>
      </c>
      <c r="D33" s="2">
        <f t="shared" si="0"/>
        <v>2.8364786434485891E-2</v>
      </c>
      <c r="E33" s="2">
        <f t="shared" si="1"/>
        <v>1.3525398472847198E-2</v>
      </c>
      <c r="F33" s="2">
        <f t="shared" si="2"/>
        <v>3.836450391236324E-4</v>
      </c>
    </row>
    <row r="34" spans="1:6" x14ac:dyDescent="0.3">
      <c r="A34" s="2">
        <v>3.0366411236522179E-3</v>
      </c>
      <c r="B34" s="2">
        <v>-4.455024264534891E-2</v>
      </c>
      <c r="D34" s="2">
        <f t="shared" si="0"/>
        <v>3.0366411236522179E-3</v>
      </c>
      <c r="E34" s="2">
        <f t="shared" si="1"/>
        <v>-4.455024264534891E-2</v>
      </c>
      <c r="F34" s="2">
        <f t="shared" si="2"/>
        <v>-1.3528309888555126E-4</v>
      </c>
    </row>
    <row r="35" spans="1:6" x14ac:dyDescent="0.3">
      <c r="A35" s="2">
        <v>-3.8957944321409983E-2</v>
      </c>
      <c r="B35" s="2">
        <v>1.5245343024261795E-2</v>
      </c>
      <c r="D35" s="2">
        <f t="shared" si="0"/>
        <v>-3.8957944321409983E-2</v>
      </c>
      <c r="E35" s="2">
        <f t="shared" si="1"/>
        <v>1.5245343024261795E-2</v>
      </c>
      <c r="F35" s="2">
        <f t="shared" si="2"/>
        <v>-5.9392722469998709E-4</v>
      </c>
    </row>
    <row r="36" spans="1:6" x14ac:dyDescent="0.3">
      <c r="A36" s="2">
        <v>2.183637824757495E-2</v>
      </c>
      <c r="B36" s="2">
        <v>7.6121782273236557E-2</v>
      </c>
      <c r="D36" s="2">
        <f t="shared" si="0"/>
        <v>2.183637824757495E-2</v>
      </c>
      <c r="E36" s="2">
        <f t="shared" si="1"/>
        <v>7.6121782273236557E-2</v>
      </c>
      <c r="F36" s="2">
        <f t="shared" si="2"/>
        <v>1.6622240305979392E-3</v>
      </c>
    </row>
    <row r="37" spans="1:6" x14ac:dyDescent="0.3">
      <c r="A37" s="2">
        <v>-8.1832029761887267E-4</v>
      </c>
      <c r="B37" s="2">
        <v>-6.8195014068041584E-2</v>
      </c>
      <c r="D37" s="2">
        <f t="shared" si="0"/>
        <v>-8.1832029761887267E-4</v>
      </c>
      <c r="E37" s="2">
        <f t="shared" si="1"/>
        <v>-6.8195014068041584E-2</v>
      </c>
      <c r="F37" s="2">
        <f t="shared" si="2"/>
        <v>5.5805364208282997E-5</v>
      </c>
    </row>
    <row r="38" spans="1:6" x14ac:dyDescent="0.3">
      <c r="A38" s="2">
        <v>-3.1485233742548406E-2</v>
      </c>
      <c r="B38" s="2">
        <v>7.1060402390991772E-3</v>
      </c>
      <c r="D38" s="2">
        <f t="shared" si="0"/>
        <v>-3.1485233742548406E-2</v>
      </c>
      <c r="E38" s="2">
        <f t="shared" si="1"/>
        <v>7.1060402390991772E-3</v>
      </c>
      <c r="F38" s="2">
        <f t="shared" si="2"/>
        <v>-2.2373533791199217E-4</v>
      </c>
    </row>
    <row r="39" spans="1:6" x14ac:dyDescent="0.3">
      <c r="A39" s="2">
        <v>3.9946027627954434E-2</v>
      </c>
      <c r="B39" s="2">
        <v>-2.9830010879060412E-2</v>
      </c>
      <c r="D39" s="2">
        <f t="shared" si="0"/>
        <v>3.9946027627954434E-2</v>
      </c>
      <c r="E39" s="2">
        <f t="shared" si="1"/>
        <v>-2.9830010879060412E-2</v>
      </c>
      <c r="F39" s="2">
        <f t="shared" si="2"/>
        <v>-1.1915904387171286E-3</v>
      </c>
    </row>
    <row r="40" spans="1:6" x14ac:dyDescent="0.3">
      <c r="A40" s="2">
        <v>-2.0738872242660116E-2</v>
      </c>
      <c r="B40" s="2">
        <v>5.1055997340079852E-2</v>
      </c>
      <c r="D40" s="2">
        <f t="shared" si="0"/>
        <v>-2.0738872242660116E-2</v>
      </c>
      <c r="E40" s="2">
        <f t="shared" si="1"/>
        <v>5.1055997340079852E-2</v>
      </c>
      <c r="F40" s="2">
        <f t="shared" si="2"/>
        <v>-1.0588438060575107E-3</v>
      </c>
    </row>
    <row r="41" spans="1:6" x14ac:dyDescent="0.3">
      <c r="A41" s="2">
        <v>-3.0287879663860998E-2</v>
      </c>
      <c r="B41" s="2">
        <v>-0.11662859484353172</v>
      </c>
      <c r="D41" s="2">
        <f t="shared" si="0"/>
        <v>-3.0287879663860998E-2</v>
      </c>
      <c r="E41" s="2">
        <f t="shared" si="1"/>
        <v>-0.11662859484353172</v>
      </c>
      <c r="F41" s="2">
        <f t="shared" si="2"/>
        <v>3.5324328459860879E-3</v>
      </c>
    </row>
    <row r="42" spans="1:6" x14ac:dyDescent="0.3">
      <c r="A42" s="2">
        <v>-4.8496989253483093E-2</v>
      </c>
      <c r="B42" s="2">
        <v>-5.7507048393634144E-2</v>
      </c>
      <c r="D42" s="2">
        <f t="shared" si="0"/>
        <v>-4.8496989253483093E-2</v>
      </c>
      <c r="E42" s="2">
        <f t="shared" si="1"/>
        <v>-5.7507048393634144E-2</v>
      </c>
      <c r="F42" s="2">
        <f t="shared" si="2"/>
        <v>2.7889187079456071E-3</v>
      </c>
    </row>
    <row r="43" spans="1:6" x14ac:dyDescent="0.3">
      <c r="A43" s="2">
        <v>8.7324345305049039E-2</v>
      </c>
      <c r="B43" s="2">
        <v>0.24404930821722653</v>
      </c>
      <c r="D43" s="2">
        <f t="shared" si="0"/>
        <v>8.7324345305049039E-2</v>
      </c>
      <c r="E43" s="2">
        <f t="shared" si="1"/>
        <v>0.24404930821722653</v>
      </c>
      <c r="F43" s="2">
        <f t="shared" si="2"/>
        <v>2.1311446062219432E-2</v>
      </c>
    </row>
    <row r="44" spans="1:6" x14ac:dyDescent="0.3">
      <c r="A44" s="2">
        <v>3.5029841679658572E-2</v>
      </c>
      <c r="B44" s="2">
        <v>1.7352957174138196E-2</v>
      </c>
      <c r="D44" s="2">
        <f t="shared" si="0"/>
        <v>3.5029841679658572E-2</v>
      </c>
      <c r="E44" s="2">
        <f t="shared" si="1"/>
        <v>1.7352957174138196E-2</v>
      </c>
      <c r="F44" s="2">
        <f t="shared" si="2"/>
        <v>6.078713424839564E-4</v>
      </c>
    </row>
    <row r="45" spans="1:6" x14ac:dyDescent="0.3">
      <c r="A45" s="2">
        <v>-3.7442418493829829E-2</v>
      </c>
      <c r="B45" s="2">
        <v>-1.4491869695641835E-2</v>
      </c>
      <c r="D45" s="2">
        <f t="shared" si="0"/>
        <v>-3.7442418493829829E-2</v>
      </c>
      <c r="E45" s="2">
        <f t="shared" si="1"/>
        <v>-1.4491869695641835E-2</v>
      </c>
      <c r="F45" s="2">
        <f t="shared" si="2"/>
        <v>5.4261064990227187E-4</v>
      </c>
    </row>
    <row r="46" spans="1:6" x14ac:dyDescent="0.3">
      <c r="A46" s="2">
        <v>5.3693157738903326E-2</v>
      </c>
      <c r="B46" s="2">
        <v>-7.0232870551166268E-2</v>
      </c>
      <c r="D46" s="2">
        <f t="shared" si="0"/>
        <v>5.3693157738903326E-2</v>
      </c>
      <c r="E46" s="2">
        <f t="shared" si="1"/>
        <v>-7.0232870551166268E-2</v>
      </c>
      <c r="F46" s="2">
        <f t="shared" si="2"/>
        <v>-3.7710245969597486E-3</v>
      </c>
    </row>
    <row r="47" spans="1:6" x14ac:dyDescent="0.3">
      <c r="A47" s="2">
        <v>4.1424724484111455E-2</v>
      </c>
      <c r="B47" s="2">
        <v>2.3178642708044133E-2</v>
      </c>
      <c r="D47" s="2">
        <f t="shared" si="0"/>
        <v>4.1424724484111455E-2</v>
      </c>
      <c r="E47" s="2">
        <f t="shared" si="1"/>
        <v>2.3178642708044133E-2</v>
      </c>
      <c r="F47" s="2">
        <f t="shared" si="2"/>
        <v>9.601688880963873E-4</v>
      </c>
    </row>
    <row r="48" spans="1:6" x14ac:dyDescent="0.3">
      <c r="A48" s="2">
        <v>-3.4813767821379932E-2</v>
      </c>
      <c r="B48" s="2">
        <v>-2.7479077003679117E-2</v>
      </c>
      <c r="D48" s="2">
        <f t="shared" si="0"/>
        <v>-3.4813767821379932E-2</v>
      </c>
      <c r="E48" s="2">
        <f t="shared" si="1"/>
        <v>-2.7479077003679117E-2</v>
      </c>
      <c r="F48" s="2">
        <f t="shared" si="2"/>
        <v>9.5665020675190528E-4</v>
      </c>
    </row>
    <row r="49" spans="1:6" x14ac:dyDescent="0.3">
      <c r="A49" s="2">
        <v>-2.4476278818027247E-2</v>
      </c>
      <c r="B49" s="2">
        <v>-0.11724793024657611</v>
      </c>
      <c r="D49" s="2">
        <f t="shared" si="0"/>
        <v>-2.4476278818027247E-2</v>
      </c>
      <c r="E49" s="2">
        <f t="shared" si="1"/>
        <v>-0.11724793024657611</v>
      </c>
      <c r="F49" s="2">
        <f t="shared" si="2"/>
        <v>2.869793031551807E-3</v>
      </c>
    </row>
    <row r="50" spans="1:6" x14ac:dyDescent="0.3">
      <c r="A50" s="2">
        <v>-2.0280722566065765E-2</v>
      </c>
      <c r="B50" s="2">
        <v>3.7767973511171733E-2</v>
      </c>
      <c r="D50" s="2">
        <f t="shared" si="0"/>
        <v>-2.0280722566065765E-2</v>
      </c>
      <c r="E50" s="2">
        <f t="shared" si="1"/>
        <v>3.7767973511171733E-2</v>
      </c>
      <c r="F50" s="2">
        <f t="shared" si="2"/>
        <v>-7.6596179266259464E-4</v>
      </c>
    </row>
    <row r="51" spans="1:6" x14ac:dyDescent="0.3">
      <c r="A51" s="2">
        <v>3.2247425309553978E-3</v>
      </c>
      <c r="B51" s="2">
        <v>-2.3737915147490154E-2</v>
      </c>
      <c r="D51" s="2">
        <f t="shared" si="0"/>
        <v>3.2247425309553978E-3</v>
      </c>
      <c r="E51" s="2">
        <f t="shared" si="1"/>
        <v>-2.3737915147490154E-2</v>
      </c>
      <c r="F51" s="2">
        <f t="shared" si="2"/>
        <v>-7.6548664572321869E-5</v>
      </c>
    </row>
    <row r="52" spans="1:6" x14ac:dyDescent="0.3">
      <c r="A52" s="2">
        <v>4.0625585045867593E-2</v>
      </c>
      <c r="B52" s="2">
        <v>5.0947789956859633E-2</v>
      </c>
      <c r="D52" s="2">
        <f t="shared" si="0"/>
        <v>4.0625585045867593E-2</v>
      </c>
      <c r="E52" s="2">
        <f t="shared" si="1"/>
        <v>5.0947789956859633E-2</v>
      </c>
      <c r="F52" s="2">
        <f t="shared" si="2"/>
        <v>2.0697837737913998E-3</v>
      </c>
    </row>
    <row r="53" spans="1:6" x14ac:dyDescent="0.3">
      <c r="A53" s="2">
        <v>2.5983968502629351E-2</v>
      </c>
      <c r="B53" s="2">
        <v>0.10012567841119194</v>
      </c>
      <c r="D53" s="2">
        <f t="shared" si="0"/>
        <v>2.5983968502629351E-2</v>
      </c>
      <c r="E53" s="2">
        <f t="shared" si="1"/>
        <v>0.10012567841119194</v>
      </c>
      <c r="F53" s="2">
        <f t="shared" si="2"/>
        <v>2.6016624741408067E-3</v>
      </c>
    </row>
    <row r="54" spans="1:6" x14ac:dyDescent="0.3">
      <c r="A54" s="2">
        <v>3.5320829171138983E-2</v>
      </c>
      <c r="B54" s="2">
        <v>5.2960460310957767E-2</v>
      </c>
      <c r="D54" s="2">
        <f t="shared" si="0"/>
        <v>3.5320829171138983E-2</v>
      </c>
      <c r="E54" s="2">
        <f t="shared" si="1"/>
        <v>5.2960460310957767E-2</v>
      </c>
      <c r="F54" s="2">
        <f t="shared" si="2"/>
        <v>1.8706073714682254E-3</v>
      </c>
    </row>
    <row r="55" spans="1:6" x14ac:dyDescent="0.3">
      <c r="A55" s="2">
        <v>2.9430846082245301E-2</v>
      </c>
      <c r="B55" s="2">
        <v>1.1240537938977101E-2</v>
      </c>
      <c r="D55" s="2">
        <f t="shared" si="0"/>
        <v>2.9430846082245301E-2</v>
      </c>
      <c r="E55" s="2">
        <f t="shared" si="1"/>
        <v>1.1240537938977101E-2</v>
      </c>
      <c r="F55" s="2">
        <f t="shared" si="2"/>
        <v>3.3081854196367389E-4</v>
      </c>
    </row>
    <row r="56" spans="1:6" x14ac:dyDescent="0.3">
      <c r="A56" s="2">
        <v>-2.5311584618233067E-2</v>
      </c>
      <c r="B56" s="2">
        <v>-3.5900958366926361E-2</v>
      </c>
      <c r="D56" s="2">
        <f t="shared" si="0"/>
        <v>-2.5311584618233067E-2</v>
      </c>
      <c r="E56" s="2">
        <f t="shared" si="1"/>
        <v>-3.5900958366926361E-2</v>
      </c>
      <c r="F56" s="2">
        <f t="shared" si="2"/>
        <v>9.08710145580119E-4</v>
      </c>
    </row>
    <row r="57" spans="1:6" x14ac:dyDescent="0.3">
      <c r="A57" s="2">
        <v>1.9970083017553163E-2</v>
      </c>
      <c r="B57" s="2">
        <v>-2.9191410685927056E-2</v>
      </c>
      <c r="D57" s="2">
        <f t="shared" si="0"/>
        <v>1.9970083017553163E-2</v>
      </c>
      <c r="E57" s="2">
        <f t="shared" si="1"/>
        <v>-2.9191410685927056E-2</v>
      </c>
      <c r="F57" s="2">
        <f t="shared" si="2"/>
        <v>-5.8295489479745185E-4</v>
      </c>
    </row>
    <row r="58" spans="1:6" x14ac:dyDescent="0.3">
      <c r="A58" s="2">
        <v>-2.8449567924967455E-2</v>
      </c>
      <c r="B58" s="2">
        <v>-5.2308539688280406E-2</v>
      </c>
      <c r="D58" s="2">
        <f t="shared" si="0"/>
        <v>-2.8449567924967455E-2</v>
      </c>
      <c r="E58" s="2">
        <f t="shared" si="1"/>
        <v>-5.2308539688280406E-2</v>
      </c>
      <c r="F58" s="2">
        <f t="shared" si="2"/>
        <v>1.4881553529175894E-3</v>
      </c>
    </row>
    <row r="59" spans="1:6" x14ac:dyDescent="0.3">
      <c r="A59" s="2">
        <v>5.5218704982835702E-2</v>
      </c>
      <c r="B59" s="2">
        <v>4.1459367708619778E-2</v>
      </c>
      <c r="D59" s="2">
        <f t="shared" si="0"/>
        <v>5.5218704982835702E-2</v>
      </c>
      <c r="E59" s="2">
        <f t="shared" si="1"/>
        <v>4.1459367708619778E-2</v>
      </c>
      <c r="F59" s="2">
        <f t="shared" si="2"/>
        <v>2.2893325942771807E-3</v>
      </c>
    </row>
    <row r="60" spans="1:6" x14ac:dyDescent="0.3">
      <c r="A60" s="2">
        <v>7.9383999471560898E-2</v>
      </c>
      <c r="B60" s="2">
        <v>9.2451493088551245E-2</v>
      </c>
      <c r="D60" s="2">
        <f t="shared" si="0"/>
        <v>7.9383999471560898E-2</v>
      </c>
      <c r="E60" s="2">
        <f t="shared" si="1"/>
        <v>9.2451493088551245E-2</v>
      </c>
      <c r="F60" s="2">
        <f t="shared" si="2"/>
        <v>7.3391692784865684E-3</v>
      </c>
    </row>
    <row r="61" spans="1:6" x14ac:dyDescent="0.3">
      <c r="A61" s="2">
        <v>7.5075875030847445E-3</v>
      </c>
      <c r="B61" s="2">
        <v>-3.6621166408674605E-2</v>
      </c>
      <c r="D61" s="2">
        <f t="shared" si="0"/>
        <v>7.5075875030847445E-3</v>
      </c>
      <c r="E61" s="2">
        <f t="shared" si="1"/>
        <v>-3.6621166408674605E-2</v>
      </c>
      <c r="F61" s="2">
        <f t="shared" si="2"/>
        <v>-2.7493661127815232E-4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FV</vt:lpstr>
      <vt:lpstr>Annuity</vt:lpstr>
      <vt:lpstr>ArliePetters</vt:lpstr>
      <vt:lpstr>Loans</vt:lpstr>
      <vt:lpstr>Beta-Regression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2024-01-28T07:16:56Z</dcterms:created>
  <dcterms:modified xsi:type="dcterms:W3CDTF">2024-03-10T06:53:21Z</dcterms:modified>
</cp:coreProperties>
</file>