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"/>
    </mc:Choice>
  </mc:AlternateContent>
  <xr:revisionPtr revIDLastSave="722" documentId="8_{A75CE380-2EE6-415D-89DC-7DD48D1E8DBF}" xr6:coauthVersionLast="47" xr6:coauthVersionMax="47" xr10:uidLastSave="{8C18B236-DED0-4C9D-BC14-536B4CA443B6}"/>
  <bookViews>
    <workbookView xWindow="-108" yWindow="-108" windowWidth="23256" windowHeight="12456" activeTab="3" xr2:uid="{58599B22-FC16-4CE8-8545-BA9A67D75EB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63" i="3"/>
  <c r="H62" i="3"/>
  <c r="H61" i="3"/>
  <c r="I61" i="3" s="1"/>
  <c r="F62" i="3" s="1"/>
  <c r="G61" i="3"/>
  <c r="J59" i="3"/>
  <c r="G41" i="3"/>
  <c r="G42" i="3" s="1"/>
  <c r="J40" i="3"/>
  <c r="F41" i="3" s="1"/>
  <c r="G15" i="3"/>
  <c r="G16" i="3" s="1"/>
  <c r="G17" i="3" s="1"/>
  <c r="G18" i="3" s="1"/>
  <c r="G19" i="3" s="1"/>
  <c r="J14" i="3"/>
  <c r="F83" i="2"/>
  <c r="H83" i="2" s="1"/>
  <c r="D84" i="2" s="1"/>
  <c r="F69" i="2"/>
  <c r="H69" i="2" s="1"/>
  <c r="F45" i="2"/>
  <c r="G45" i="2" s="1"/>
  <c r="D46" i="2" s="1"/>
  <c r="F46" i="2" s="1"/>
  <c r="G46" i="2" s="1"/>
  <c r="D47" i="2" s="1"/>
  <c r="F47" i="2" s="1"/>
  <c r="G47" i="2" s="1"/>
  <c r="D48" i="2" s="1"/>
  <c r="G32" i="2"/>
  <c r="D33" i="2" s="1"/>
  <c r="G33" i="2" s="1"/>
  <c r="D34" i="2" s="1"/>
  <c r="G31" i="2"/>
  <c r="D31" i="2"/>
  <c r="I22" i="2"/>
  <c r="O5" i="2"/>
  <c r="L6" i="2" s="1"/>
  <c r="O6" i="2" s="1"/>
  <c r="L7" i="2" s="1"/>
  <c r="O7" i="2" s="1"/>
  <c r="O4" i="2"/>
  <c r="L4" i="2"/>
  <c r="AB4" i="1"/>
  <c r="Y5" i="1" s="1"/>
  <c r="AB5" i="1" s="1"/>
  <c r="Y6" i="1" s="1"/>
  <c r="AB6" i="1" s="1"/>
  <c r="Y7" i="1" s="1"/>
  <c r="AB7" i="1" s="1"/>
  <c r="Y8" i="1" s="1"/>
  <c r="AB8" i="1" s="1"/>
  <c r="Y9" i="1" s="1"/>
  <c r="AB9" i="1" s="1"/>
  <c r="Y10" i="1" s="1"/>
  <c r="AB10" i="1" s="1"/>
  <c r="J64" i="1"/>
  <c r="J57" i="1"/>
  <c r="J55" i="1"/>
  <c r="J53" i="1"/>
  <c r="N27" i="1"/>
  <c r="N26" i="1"/>
  <c r="L2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L41" i="1" s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4" i="1"/>
  <c r="G62" i="3" l="1"/>
  <c r="I62" i="3" s="1"/>
  <c r="F63" i="3" s="1"/>
  <c r="G63" i="3" s="1"/>
  <c r="I63" i="3" s="1"/>
  <c r="F64" i="3" s="1"/>
  <c r="G64" i="3" s="1"/>
  <c r="I64" i="3" s="1"/>
  <c r="F65" i="3" s="1"/>
  <c r="H41" i="3"/>
  <c r="J41" i="3" s="1"/>
  <c r="F42" i="3" s="1"/>
  <c r="H42" i="3" s="1"/>
  <c r="J42" i="3" s="1"/>
  <c r="F43" i="3" s="1"/>
  <c r="H43" i="3" s="1"/>
  <c r="J43" i="3" s="1"/>
  <c r="F44" i="3" s="1"/>
  <c r="F15" i="3"/>
  <c r="H15" i="3" s="1"/>
  <c r="F48" i="2"/>
  <c r="G48" i="2" s="1"/>
  <c r="D49" i="2" s="1"/>
  <c r="F49" i="2" s="1"/>
  <c r="D70" i="2"/>
  <c r="F70" i="2" s="1"/>
  <c r="H70" i="2" s="1"/>
  <c r="D71" i="2" s="1"/>
  <c r="F71" i="2" s="1"/>
  <c r="H71" i="2" s="1"/>
  <c r="D72" i="2" s="1"/>
  <c r="F72" i="2" s="1"/>
  <c r="H72" i="2" s="1"/>
  <c r="D73" i="2" s="1"/>
  <c r="F73" i="2" s="1"/>
  <c r="H73" i="2" s="1"/>
  <c r="D74" i="2" s="1"/>
  <c r="F74" i="2" s="1"/>
  <c r="H74" i="2" s="1"/>
  <c r="F84" i="2"/>
  <c r="H84" i="2" s="1"/>
  <c r="D85" i="2" s="1"/>
  <c r="Y11" i="1"/>
  <c r="AB11" i="1" s="1"/>
  <c r="Y12" i="1" s="1"/>
  <c r="AB12" i="1" s="1"/>
  <c r="Y13" i="1" s="1"/>
  <c r="AB13" i="1" s="1"/>
  <c r="Y14" i="1" s="1"/>
  <c r="AB14" i="1" s="1"/>
  <c r="Y15" i="1" s="1"/>
  <c r="AB15" i="1" s="1"/>
  <c r="Y16" i="1" s="1"/>
  <c r="AB16" i="1" s="1"/>
  <c r="Y17" i="1" s="1"/>
  <c r="AB17" i="1" s="1"/>
  <c r="Y18" i="1" s="1"/>
  <c r="AB18" i="1" s="1"/>
  <c r="Y19" i="1" s="1"/>
  <c r="AB19" i="1" s="1"/>
  <c r="Y20" i="1" s="1"/>
  <c r="AB20" i="1" s="1"/>
  <c r="G65" i="3" l="1"/>
  <c r="I65" i="3" s="1"/>
  <c r="F66" i="3" s="1"/>
  <c r="G66" i="3" s="1"/>
  <c r="I66" i="3" s="1"/>
  <c r="F67" i="3" s="1"/>
  <c r="G67" i="3" s="1"/>
  <c r="H44" i="3"/>
  <c r="J44" i="3" s="1"/>
  <c r="F45" i="3" s="1"/>
  <c r="J15" i="3"/>
  <c r="F16" i="3" s="1"/>
  <c r="F85" i="2"/>
  <c r="H85" i="2" s="1"/>
  <c r="D86" i="2" s="1"/>
  <c r="I67" i="3" l="1"/>
  <c r="F68" i="3" s="1"/>
  <c r="G68" i="3" s="1"/>
  <c r="I68" i="3" s="1"/>
  <c r="F69" i="3" s="1"/>
  <c r="H45" i="3"/>
  <c r="J45" i="3" s="1"/>
  <c r="F46" i="3" s="1"/>
  <c r="H16" i="3"/>
  <c r="J16" i="3" s="1"/>
  <c r="F17" i="3" s="1"/>
  <c r="F86" i="2"/>
  <c r="H86" i="2" s="1"/>
  <c r="D87" i="2" s="1"/>
  <c r="F87" i="2" s="1"/>
  <c r="H87" i="2" s="1"/>
  <c r="G69" i="3" l="1"/>
  <c r="I69" i="3" s="1"/>
  <c r="F70" i="3" s="1"/>
  <c r="H46" i="3"/>
  <c r="J46" i="3" s="1"/>
  <c r="H17" i="3"/>
  <c r="J17" i="3" s="1"/>
  <c r="F18" i="3" s="1"/>
  <c r="G70" i="3" l="1"/>
  <c r="I70" i="3" s="1"/>
  <c r="F71" i="3" s="1"/>
  <c r="H18" i="3"/>
  <c r="J18" i="3" s="1"/>
  <c r="F19" i="3" s="1"/>
  <c r="G71" i="3" l="1"/>
  <c r="I71" i="3" s="1"/>
  <c r="F72" i="3" s="1"/>
  <c r="H19" i="3"/>
  <c r="J19" i="3" s="1"/>
  <c r="F20" i="3" s="1"/>
  <c r="G72" i="3" l="1"/>
  <c r="I72" i="3" s="1"/>
  <c r="F73" i="3" s="1"/>
  <c r="H20" i="3"/>
  <c r="J20" i="3" s="1"/>
  <c r="F21" i="3" s="1"/>
  <c r="H21" i="3" s="1"/>
  <c r="J21" i="3" s="1"/>
  <c r="F22" i="3" s="1"/>
  <c r="H22" i="3" s="1"/>
  <c r="J22" i="3" s="1"/>
  <c r="F23" i="3" s="1"/>
  <c r="G73" i="3" l="1"/>
  <c r="I73" i="3" s="1"/>
  <c r="F74" i="3" s="1"/>
  <c r="H23" i="3"/>
  <c r="J23" i="3" s="1"/>
  <c r="F24" i="3" s="1"/>
  <c r="H24" i="3" s="1"/>
  <c r="J24" i="3" s="1"/>
  <c r="F25" i="3" s="1"/>
  <c r="G74" i="3" l="1"/>
  <c r="I74" i="3" s="1"/>
  <c r="F75" i="3" s="1"/>
  <c r="H25" i="3"/>
  <c r="J25" i="3" s="1"/>
  <c r="F26" i="3" s="1"/>
  <c r="G75" i="3" l="1"/>
  <c r="I75" i="3" s="1"/>
  <c r="F76" i="3" s="1"/>
  <c r="H26" i="3"/>
  <c r="J26" i="3" s="1"/>
  <c r="F27" i="3" s="1"/>
  <c r="G76" i="3" l="1"/>
  <c r="I76" i="3" s="1"/>
  <c r="F77" i="3" s="1"/>
  <c r="H27" i="3"/>
  <c r="J27" i="3" s="1"/>
  <c r="G77" i="3" l="1"/>
  <c r="I77" i="3" s="1"/>
  <c r="F78" i="3" s="1"/>
  <c r="G78" i="3" l="1"/>
  <c r="I78" i="3" s="1"/>
  <c r="F79" i="3" s="1"/>
  <c r="G79" i="3" l="1"/>
  <c r="I79" i="3" s="1"/>
  <c r="F80" i="3" s="1"/>
  <c r="G80" i="3" l="1"/>
  <c r="I80" i="3" s="1"/>
  <c r="F81" i="3" s="1"/>
  <c r="G81" i="3" l="1"/>
  <c r="I81" i="3" s="1"/>
  <c r="F82" i="3" s="1"/>
  <c r="G82" i="3" l="1"/>
  <c r="I82" i="3" s="1"/>
  <c r="F83" i="3" s="1"/>
  <c r="G83" i="3" l="1"/>
  <c r="I83" i="3" s="1"/>
  <c r="F84" i="3" s="1"/>
  <c r="G84" i="3" l="1"/>
  <c r="I84" i="3" s="1"/>
  <c r="F85" i="3" s="1"/>
  <c r="G85" i="3" l="1"/>
  <c r="I85" i="3" s="1"/>
  <c r="F86" i="3" s="1"/>
  <c r="G86" i="3" l="1"/>
  <c r="I86" i="3" s="1"/>
  <c r="F87" i="3" s="1"/>
  <c r="G87" i="3" l="1"/>
  <c r="I87" i="3" s="1"/>
  <c r="F88" i="3" s="1"/>
  <c r="G88" i="3" l="1"/>
  <c r="I88" i="3" s="1"/>
  <c r="F89" i="3" s="1"/>
  <c r="G89" i="3" l="1"/>
  <c r="I89" i="3" s="1"/>
  <c r="F90" i="3" s="1"/>
  <c r="G90" i="3" l="1"/>
  <c r="I90" i="3" s="1"/>
  <c r="F91" i="3" s="1"/>
  <c r="G91" i="3" l="1"/>
  <c r="I91" i="3" s="1"/>
  <c r="F92" i="3" s="1"/>
  <c r="G92" i="3" l="1"/>
  <c r="I92" i="3" s="1"/>
  <c r="F93" i="3" s="1"/>
  <c r="G93" i="3" l="1"/>
  <c r="I93" i="3" s="1"/>
  <c r="F94" i="3" s="1"/>
  <c r="G94" i="3" l="1"/>
  <c r="I94" i="3" s="1"/>
  <c r="F95" i="3" s="1"/>
  <c r="G95" i="3" l="1"/>
  <c r="I95" i="3" s="1"/>
  <c r="F96" i="3" s="1"/>
  <c r="G96" i="3" l="1"/>
  <c r="I96" i="3" s="1"/>
  <c r="F97" i="3" s="1"/>
  <c r="G97" i="3" l="1"/>
  <c r="I97" i="3" s="1"/>
  <c r="F98" i="3" s="1"/>
  <c r="G98" i="3" l="1"/>
  <c r="I98" i="3" s="1"/>
  <c r="F99" i="3" s="1"/>
  <c r="G99" i="3" l="1"/>
  <c r="I99" i="3" s="1"/>
  <c r="F100" i="3" s="1"/>
  <c r="G100" i="3" l="1"/>
  <c r="I100" i="3" s="1"/>
  <c r="F101" i="3" s="1"/>
  <c r="G101" i="3" l="1"/>
  <c r="I101" i="3" s="1"/>
  <c r="F102" i="3" s="1"/>
  <c r="G102" i="3" l="1"/>
  <c r="I102" i="3" s="1"/>
  <c r="F103" i="3" s="1"/>
  <c r="G103" i="3" l="1"/>
  <c r="I103" i="3" s="1"/>
  <c r="F104" i="3" s="1"/>
  <c r="G104" i="3" l="1"/>
  <c r="I104" i="3" s="1"/>
  <c r="F105" i="3" s="1"/>
  <c r="G105" i="3" l="1"/>
  <c r="I105" i="3" s="1"/>
  <c r="F106" i="3" s="1"/>
  <c r="G106" i="3" l="1"/>
  <c r="I106" i="3" s="1"/>
  <c r="F107" i="3" s="1"/>
  <c r="G107" i="3" l="1"/>
  <c r="I107" i="3" s="1"/>
  <c r="F108" i="3" s="1"/>
  <c r="G108" i="3" l="1"/>
  <c r="I108" i="3" s="1"/>
  <c r="F109" i="3" s="1"/>
  <c r="G109" i="3" l="1"/>
  <c r="I109" i="3" s="1"/>
  <c r="F110" i="3" s="1"/>
  <c r="G110" i="3" l="1"/>
  <c r="I110" i="3" s="1"/>
  <c r="F111" i="3" s="1"/>
  <c r="G111" i="3" l="1"/>
  <c r="I111" i="3" s="1"/>
  <c r="F112" i="3" s="1"/>
  <c r="G112" i="3" l="1"/>
  <c r="I112" i="3" s="1"/>
  <c r="F113" i="3" s="1"/>
  <c r="G113" i="3" l="1"/>
  <c r="I113" i="3" s="1"/>
  <c r="F114" i="3" s="1"/>
  <c r="G114" i="3" l="1"/>
  <c r="I114" i="3" s="1"/>
  <c r="F115" i="3" s="1"/>
  <c r="G115" i="3" l="1"/>
  <c r="I115" i="3" s="1"/>
  <c r="F116" i="3" s="1"/>
  <c r="G116" i="3" l="1"/>
  <c r="I116" i="3" s="1"/>
  <c r="F117" i="3" s="1"/>
  <c r="G117" i="3" l="1"/>
  <c r="I117" i="3" s="1"/>
  <c r="F118" i="3" s="1"/>
  <c r="G118" i="3" l="1"/>
  <c r="I118" i="3" s="1"/>
  <c r="F119" i="3" s="1"/>
  <c r="G119" i="3" l="1"/>
  <c r="I119" i="3" s="1"/>
  <c r="F120" i="3" s="1"/>
  <c r="G120" i="3" l="1"/>
  <c r="I120" i="3" s="1"/>
  <c r="F121" i="3" s="1"/>
  <c r="G121" i="3" l="1"/>
  <c r="I121" i="3" s="1"/>
  <c r="F122" i="3" s="1"/>
  <c r="G122" i="3" l="1"/>
  <c r="I122" i="3" s="1"/>
  <c r="F123" i="3" s="1"/>
  <c r="G123" i="3" l="1"/>
  <c r="I123" i="3" s="1"/>
  <c r="F124" i="3" s="1"/>
  <c r="G124" i="3" l="1"/>
  <c r="I124" i="3" s="1"/>
  <c r="F125" i="3" s="1"/>
  <c r="G125" i="3" l="1"/>
  <c r="I125" i="3" s="1"/>
  <c r="F126" i="3" s="1"/>
  <c r="G126" i="3" l="1"/>
  <c r="I126" i="3" s="1"/>
  <c r="F127" i="3" s="1"/>
  <c r="G127" i="3" l="1"/>
  <c r="I127" i="3" s="1"/>
  <c r="F128" i="3" s="1"/>
  <c r="G128" i="3" l="1"/>
  <c r="I128" i="3" s="1"/>
  <c r="F129" i="3" s="1"/>
  <c r="G129" i="3" l="1"/>
  <c r="I129" i="3" s="1"/>
  <c r="F130" i="3" s="1"/>
  <c r="G130" i="3" l="1"/>
  <c r="I130" i="3" s="1"/>
  <c r="F131" i="3" s="1"/>
  <c r="G131" i="3" l="1"/>
  <c r="I131" i="3" s="1"/>
  <c r="F132" i="3" s="1"/>
  <c r="G132" i="3" l="1"/>
  <c r="I132" i="3" s="1"/>
  <c r="F133" i="3" s="1"/>
  <c r="G133" i="3" l="1"/>
  <c r="I133" i="3" s="1"/>
  <c r="F134" i="3" s="1"/>
  <c r="G134" i="3" l="1"/>
  <c r="I134" i="3" s="1"/>
  <c r="F135" i="3" s="1"/>
  <c r="G135" i="3" l="1"/>
  <c r="I135" i="3" s="1"/>
  <c r="F136" i="3" s="1"/>
  <c r="G136" i="3" l="1"/>
  <c r="I136" i="3" s="1"/>
  <c r="F137" i="3" s="1"/>
  <c r="G137" i="3" l="1"/>
  <c r="I137" i="3" s="1"/>
  <c r="F138" i="3" s="1"/>
  <c r="G138" i="3" l="1"/>
  <c r="I138" i="3" s="1"/>
  <c r="F139" i="3" s="1"/>
  <c r="G139" i="3" l="1"/>
  <c r="I139" i="3" s="1"/>
  <c r="F140" i="3" s="1"/>
  <c r="G140" i="3" l="1"/>
  <c r="I140" i="3"/>
  <c r="F141" i="3" s="1"/>
  <c r="G141" i="3" l="1"/>
  <c r="I141" i="3"/>
  <c r="F142" i="3" s="1"/>
  <c r="G142" i="3" l="1"/>
  <c r="I142" i="3"/>
  <c r="F143" i="3" s="1"/>
  <c r="G143" i="3" l="1"/>
  <c r="I143" i="3" s="1"/>
  <c r="F144" i="3" s="1"/>
  <c r="G144" i="3" l="1"/>
  <c r="I144" i="3"/>
  <c r="F145" i="3" s="1"/>
  <c r="G145" i="3" l="1"/>
  <c r="I145" i="3" s="1"/>
  <c r="F146" i="3" s="1"/>
  <c r="G146" i="3" l="1"/>
  <c r="I146" i="3" s="1"/>
  <c r="F147" i="3" s="1"/>
  <c r="G147" i="3" l="1"/>
  <c r="I147" i="3" s="1"/>
  <c r="F148" i="3" s="1"/>
  <c r="G148" i="3" l="1"/>
  <c r="I148" i="3"/>
  <c r="F149" i="3" s="1"/>
  <c r="G149" i="3" l="1"/>
  <c r="I149" i="3" s="1"/>
  <c r="F150" i="3" s="1"/>
  <c r="G150" i="3" l="1"/>
  <c r="I150" i="3"/>
  <c r="F151" i="3" s="1"/>
  <c r="G151" i="3" l="1"/>
  <c r="I151" i="3" s="1"/>
  <c r="F152" i="3" s="1"/>
  <c r="G152" i="3" l="1"/>
  <c r="I152" i="3"/>
  <c r="F153" i="3" s="1"/>
  <c r="G153" i="3" l="1"/>
  <c r="I153" i="3"/>
  <c r="F154" i="3" s="1"/>
  <c r="G154" i="3" l="1"/>
  <c r="I154" i="3" s="1"/>
  <c r="F155" i="3" s="1"/>
  <c r="G155" i="3" l="1"/>
  <c r="I155" i="3" s="1"/>
  <c r="F156" i="3" s="1"/>
  <c r="G156" i="3" l="1"/>
  <c r="I156" i="3" s="1"/>
  <c r="F157" i="3" s="1"/>
  <c r="G157" i="3" l="1"/>
  <c r="I157" i="3"/>
  <c r="F158" i="3" s="1"/>
  <c r="G158" i="3" l="1"/>
  <c r="I158" i="3" s="1"/>
  <c r="F159" i="3" s="1"/>
  <c r="G159" i="3" l="1"/>
  <c r="I159" i="3" s="1"/>
  <c r="F160" i="3" s="1"/>
  <c r="G160" i="3" l="1"/>
  <c r="I160" i="3"/>
  <c r="F161" i="3" s="1"/>
  <c r="G161" i="3" l="1"/>
  <c r="I161" i="3"/>
  <c r="F162" i="3" s="1"/>
  <c r="G162" i="3" l="1"/>
  <c r="I162" i="3"/>
  <c r="F163" i="3" s="1"/>
  <c r="G163" i="3" l="1"/>
  <c r="I163" i="3" s="1"/>
  <c r="F164" i="3" s="1"/>
  <c r="G164" i="3" l="1"/>
  <c r="I164" i="3"/>
  <c r="F165" i="3" s="1"/>
  <c r="G165" i="3" l="1"/>
  <c r="I165" i="3"/>
  <c r="F166" i="3" s="1"/>
  <c r="G166" i="3" l="1"/>
  <c r="I166" i="3"/>
  <c r="F167" i="3" s="1"/>
  <c r="G167" i="3" l="1"/>
  <c r="I167" i="3" s="1"/>
  <c r="F168" i="3" s="1"/>
  <c r="G168" i="3" l="1"/>
  <c r="I168" i="3" s="1"/>
  <c r="F169" i="3" s="1"/>
  <c r="G169" i="3" l="1"/>
  <c r="I169" i="3" s="1"/>
  <c r="F170" i="3" s="1"/>
  <c r="G170" i="3" l="1"/>
  <c r="I170" i="3" s="1"/>
  <c r="F171" i="3" s="1"/>
  <c r="G171" i="3" l="1"/>
  <c r="I171" i="3" s="1"/>
  <c r="F172" i="3" s="1"/>
  <c r="G172" i="3" l="1"/>
  <c r="I172" i="3" s="1"/>
  <c r="F173" i="3" s="1"/>
  <c r="G173" i="3" l="1"/>
  <c r="I173" i="3" s="1"/>
  <c r="F174" i="3" s="1"/>
  <c r="G174" i="3" l="1"/>
  <c r="I174" i="3"/>
  <c r="F175" i="3" s="1"/>
  <c r="G175" i="3" l="1"/>
  <c r="I175" i="3" s="1"/>
  <c r="F176" i="3" s="1"/>
  <c r="G176" i="3" l="1"/>
  <c r="I176" i="3"/>
  <c r="F177" i="3" s="1"/>
  <c r="G177" i="3" l="1"/>
  <c r="I177" i="3" s="1"/>
  <c r="F178" i="3" s="1"/>
  <c r="G178" i="3" l="1"/>
  <c r="I178" i="3"/>
  <c r="F179" i="3" s="1"/>
  <c r="G179" i="3" l="1"/>
  <c r="I179" i="3" s="1"/>
  <c r="F180" i="3" s="1"/>
  <c r="G180" i="3" l="1"/>
  <c r="I180" i="3"/>
  <c r="F181" i="3" s="1"/>
  <c r="G181" i="3" l="1"/>
  <c r="I181" i="3" s="1"/>
  <c r="F182" i="3" s="1"/>
  <c r="G182" i="3" l="1"/>
  <c r="I182" i="3"/>
  <c r="F183" i="3" s="1"/>
  <c r="G183" i="3" l="1"/>
  <c r="I183" i="3" s="1"/>
  <c r="F184" i="3" s="1"/>
  <c r="G184" i="3" l="1"/>
  <c r="I184" i="3" s="1"/>
  <c r="F185" i="3" s="1"/>
  <c r="G185" i="3" l="1"/>
  <c r="I185" i="3" s="1"/>
  <c r="F186" i="3" s="1"/>
  <c r="G186" i="3" l="1"/>
  <c r="I186" i="3"/>
  <c r="F187" i="3" s="1"/>
  <c r="G187" i="3" l="1"/>
  <c r="I187" i="3" s="1"/>
  <c r="F188" i="3" s="1"/>
  <c r="G188" i="3" l="1"/>
  <c r="I188" i="3"/>
  <c r="F189" i="3" s="1"/>
  <c r="G189" i="3" l="1"/>
  <c r="I189" i="3"/>
  <c r="F190" i="3" s="1"/>
  <c r="G190" i="3" l="1"/>
  <c r="I190" i="3"/>
  <c r="F191" i="3" s="1"/>
  <c r="G191" i="3" l="1"/>
  <c r="I191" i="3" s="1"/>
  <c r="F192" i="3" s="1"/>
  <c r="G192" i="3" l="1"/>
  <c r="I192" i="3"/>
  <c r="F193" i="3" s="1"/>
  <c r="G193" i="3" l="1"/>
  <c r="I193" i="3" s="1"/>
  <c r="F194" i="3" s="1"/>
  <c r="G194" i="3" l="1"/>
  <c r="I194" i="3" s="1"/>
  <c r="F195" i="3" s="1"/>
  <c r="G195" i="3" l="1"/>
  <c r="I195" i="3" s="1"/>
  <c r="F196" i="3" s="1"/>
  <c r="G196" i="3" l="1"/>
  <c r="I196" i="3" s="1"/>
  <c r="F197" i="3" s="1"/>
  <c r="G197" i="3" l="1"/>
  <c r="I197" i="3"/>
  <c r="F198" i="3" s="1"/>
  <c r="G198" i="3" l="1"/>
  <c r="I198" i="3"/>
  <c r="F199" i="3" s="1"/>
  <c r="G199" i="3" l="1"/>
  <c r="I199" i="3" s="1"/>
  <c r="F200" i="3" s="1"/>
  <c r="G200" i="3" l="1"/>
  <c r="I200" i="3" s="1"/>
  <c r="F201" i="3" s="1"/>
  <c r="G201" i="3" l="1"/>
  <c r="I201" i="3" s="1"/>
  <c r="F202" i="3" s="1"/>
  <c r="G202" i="3" l="1"/>
  <c r="I202" i="3"/>
  <c r="F203" i="3" s="1"/>
  <c r="G203" i="3" l="1"/>
  <c r="I203" i="3" s="1"/>
  <c r="F204" i="3" s="1"/>
  <c r="G204" i="3" l="1"/>
  <c r="I204" i="3" s="1"/>
  <c r="F205" i="3" s="1"/>
  <c r="G205" i="3" l="1"/>
  <c r="I205" i="3"/>
  <c r="F206" i="3" s="1"/>
  <c r="G206" i="3" l="1"/>
  <c r="I206" i="3" s="1"/>
  <c r="F207" i="3" s="1"/>
  <c r="G207" i="3" l="1"/>
  <c r="I207" i="3" s="1"/>
  <c r="F208" i="3" s="1"/>
  <c r="G208" i="3" l="1"/>
  <c r="I208" i="3"/>
  <c r="F209" i="3" s="1"/>
  <c r="G209" i="3" l="1"/>
  <c r="I209" i="3" s="1"/>
  <c r="F210" i="3" s="1"/>
  <c r="G210" i="3" l="1"/>
  <c r="I210" i="3"/>
  <c r="F211" i="3" s="1"/>
  <c r="G211" i="3" l="1"/>
  <c r="I211" i="3" s="1"/>
  <c r="F212" i="3" s="1"/>
  <c r="G212" i="3" l="1"/>
  <c r="I212" i="3" s="1"/>
  <c r="F213" i="3" s="1"/>
  <c r="G213" i="3" l="1"/>
  <c r="I213" i="3" s="1"/>
  <c r="F214" i="3" s="1"/>
  <c r="G214" i="3" l="1"/>
  <c r="I214" i="3" s="1"/>
  <c r="F215" i="3" s="1"/>
  <c r="G215" i="3" l="1"/>
  <c r="I215" i="3" s="1"/>
  <c r="F216" i="3" s="1"/>
  <c r="G216" i="3" l="1"/>
  <c r="I216" i="3"/>
  <c r="F217" i="3" s="1"/>
  <c r="G217" i="3" l="1"/>
  <c r="I217" i="3" s="1"/>
  <c r="F218" i="3" s="1"/>
  <c r="G218" i="3" l="1"/>
  <c r="I218" i="3" s="1"/>
  <c r="F219" i="3" s="1"/>
  <c r="G219" i="3" l="1"/>
  <c r="I219" i="3" s="1"/>
  <c r="F220" i="3" s="1"/>
  <c r="G220" i="3" l="1"/>
  <c r="I220" i="3" s="1"/>
  <c r="F221" i="3" s="1"/>
  <c r="G221" i="3" l="1"/>
  <c r="I221" i="3"/>
  <c r="F222" i="3" s="1"/>
  <c r="G222" i="3" l="1"/>
  <c r="I222" i="3" s="1"/>
  <c r="F223" i="3" s="1"/>
  <c r="G223" i="3" l="1"/>
  <c r="I223" i="3" s="1"/>
  <c r="F224" i="3" s="1"/>
  <c r="G224" i="3" l="1"/>
  <c r="I224" i="3" s="1"/>
  <c r="F225" i="3" s="1"/>
  <c r="G225" i="3" l="1"/>
  <c r="I225" i="3" s="1"/>
  <c r="F226" i="3" s="1"/>
  <c r="G226" i="3" l="1"/>
  <c r="I226" i="3"/>
  <c r="F227" i="3" s="1"/>
  <c r="G227" i="3" l="1"/>
  <c r="I227" i="3" s="1"/>
  <c r="F228" i="3" s="1"/>
  <c r="G228" i="3" l="1"/>
  <c r="I228" i="3"/>
  <c r="F229" i="3" s="1"/>
  <c r="G229" i="3" l="1"/>
  <c r="I229" i="3" s="1"/>
  <c r="F230" i="3" s="1"/>
  <c r="G230" i="3" l="1"/>
  <c r="I230" i="3" s="1"/>
  <c r="F231" i="3" s="1"/>
  <c r="G231" i="3" l="1"/>
  <c r="I231" i="3"/>
  <c r="F232" i="3" s="1"/>
  <c r="G232" i="3" l="1"/>
  <c r="I232" i="3" s="1"/>
  <c r="F233" i="3" s="1"/>
  <c r="G233" i="3" l="1"/>
  <c r="I233" i="3"/>
  <c r="F234" i="3" s="1"/>
  <c r="G234" i="3" l="1"/>
  <c r="I234" i="3"/>
  <c r="F235" i="3" s="1"/>
  <c r="G235" i="3" l="1"/>
  <c r="I235" i="3" s="1"/>
  <c r="F236" i="3" s="1"/>
  <c r="G236" i="3" l="1"/>
  <c r="I236" i="3" s="1"/>
  <c r="F237" i="3" s="1"/>
  <c r="G237" i="3" l="1"/>
  <c r="I237" i="3" s="1"/>
  <c r="F238" i="3" s="1"/>
  <c r="G238" i="3" l="1"/>
  <c r="I238" i="3" s="1"/>
  <c r="F239" i="3" s="1"/>
  <c r="G239" i="3" l="1"/>
  <c r="I239" i="3" s="1"/>
  <c r="F240" i="3" s="1"/>
  <c r="G240" i="3" l="1"/>
  <c r="I240" i="3"/>
  <c r="F241" i="3" s="1"/>
  <c r="G241" i="3" l="1"/>
  <c r="I241" i="3" s="1"/>
  <c r="F242" i="3" s="1"/>
  <c r="G242" i="3" l="1"/>
  <c r="I242" i="3"/>
  <c r="F243" i="3" s="1"/>
  <c r="G243" i="3" l="1"/>
  <c r="I243" i="3" s="1"/>
  <c r="F244" i="3" s="1"/>
  <c r="G244" i="3" l="1"/>
  <c r="I244" i="3" s="1"/>
  <c r="F245" i="3" s="1"/>
  <c r="G245" i="3" l="1"/>
  <c r="I245" i="3" s="1"/>
  <c r="F246" i="3" s="1"/>
  <c r="G246" i="3" l="1"/>
  <c r="I246" i="3" s="1"/>
  <c r="F247" i="3" s="1"/>
  <c r="G247" i="3" l="1"/>
  <c r="I247" i="3" s="1"/>
  <c r="F248" i="3" s="1"/>
  <c r="G248" i="3" l="1"/>
  <c r="I248" i="3" s="1"/>
  <c r="F249" i="3" s="1"/>
  <c r="G249" i="3" l="1"/>
  <c r="I249" i="3" s="1"/>
  <c r="F250" i="3" s="1"/>
  <c r="G250" i="3" l="1"/>
  <c r="I250" i="3" s="1"/>
  <c r="F251" i="3" s="1"/>
  <c r="G251" i="3" l="1"/>
  <c r="I251" i="3" s="1"/>
  <c r="F252" i="3" s="1"/>
  <c r="G252" i="3" l="1"/>
  <c r="I252" i="3" s="1"/>
  <c r="F253" i="3" s="1"/>
  <c r="G253" i="3" l="1"/>
  <c r="I253" i="3" s="1"/>
  <c r="F254" i="3" s="1"/>
  <c r="G254" i="3" l="1"/>
  <c r="I254" i="3" s="1"/>
  <c r="F255" i="3" s="1"/>
  <c r="G255" i="3" l="1"/>
  <c r="I255" i="3" s="1"/>
  <c r="F256" i="3" s="1"/>
  <c r="G256" i="3" l="1"/>
  <c r="I256" i="3"/>
  <c r="F257" i="3" s="1"/>
  <c r="G257" i="3" l="1"/>
  <c r="I257" i="3" s="1"/>
  <c r="F258" i="3" s="1"/>
  <c r="G258" i="3" l="1"/>
  <c r="I258" i="3"/>
  <c r="F259" i="3" s="1"/>
  <c r="G259" i="3" l="1"/>
  <c r="I259" i="3" s="1"/>
  <c r="F260" i="3" s="1"/>
  <c r="G260" i="3" l="1"/>
  <c r="I260" i="3" s="1"/>
  <c r="F261" i="3" s="1"/>
  <c r="G261" i="3" l="1"/>
  <c r="I261" i="3" s="1"/>
  <c r="F262" i="3" s="1"/>
  <c r="G262" i="3" l="1"/>
  <c r="I262" i="3" s="1"/>
  <c r="F263" i="3" s="1"/>
  <c r="G263" i="3" l="1"/>
  <c r="I263" i="3" s="1"/>
  <c r="F264" i="3" s="1"/>
  <c r="G264" i="3" l="1"/>
  <c r="I264" i="3"/>
  <c r="F265" i="3" s="1"/>
  <c r="G265" i="3" l="1"/>
  <c r="I265" i="3" s="1"/>
  <c r="F266" i="3" s="1"/>
  <c r="G266" i="3" l="1"/>
  <c r="I266" i="3" s="1"/>
  <c r="F267" i="3" s="1"/>
  <c r="G267" i="3" l="1"/>
  <c r="I267" i="3" s="1"/>
  <c r="F268" i="3" s="1"/>
  <c r="G268" i="3" l="1"/>
  <c r="I268" i="3" s="1"/>
  <c r="F269" i="3" s="1"/>
  <c r="G269" i="3" l="1"/>
  <c r="I269" i="3" s="1"/>
  <c r="F270" i="3" s="1"/>
  <c r="G270" i="3" l="1"/>
  <c r="I270" i="3"/>
  <c r="F271" i="3" s="1"/>
  <c r="G271" i="3" l="1"/>
  <c r="I271" i="3" s="1"/>
  <c r="F272" i="3" s="1"/>
  <c r="G272" i="3" l="1"/>
  <c r="I272" i="3"/>
  <c r="F273" i="3" s="1"/>
  <c r="G273" i="3" l="1"/>
  <c r="I273" i="3" s="1"/>
  <c r="F274" i="3" s="1"/>
  <c r="G274" i="3" l="1"/>
  <c r="I274" i="3" s="1"/>
  <c r="F275" i="3" s="1"/>
  <c r="G275" i="3" l="1"/>
  <c r="I275" i="3" s="1"/>
  <c r="F276" i="3" s="1"/>
  <c r="G276" i="3" l="1"/>
  <c r="I276" i="3"/>
  <c r="F277" i="3" s="1"/>
  <c r="G277" i="3" l="1"/>
  <c r="I277" i="3" s="1"/>
  <c r="F278" i="3" s="1"/>
  <c r="G278" i="3" l="1"/>
  <c r="I278" i="3" s="1"/>
  <c r="F279" i="3" s="1"/>
  <c r="G279" i="3" l="1"/>
  <c r="I279" i="3" s="1"/>
  <c r="F280" i="3" s="1"/>
  <c r="G280" i="3" l="1"/>
  <c r="I280" i="3" s="1"/>
  <c r="F281" i="3" s="1"/>
  <c r="G281" i="3" l="1"/>
  <c r="I281" i="3" s="1"/>
  <c r="F282" i="3" s="1"/>
  <c r="G282" i="3" l="1"/>
  <c r="I282" i="3" s="1"/>
  <c r="F283" i="3" s="1"/>
  <c r="G283" i="3" l="1"/>
  <c r="I283" i="3" s="1"/>
  <c r="F284" i="3" s="1"/>
  <c r="G284" i="3" l="1"/>
  <c r="I284" i="3"/>
  <c r="F285" i="3" s="1"/>
  <c r="G285" i="3" l="1"/>
  <c r="I285" i="3" s="1"/>
  <c r="F286" i="3" s="1"/>
  <c r="G286" i="3" l="1"/>
  <c r="I286" i="3"/>
  <c r="F287" i="3" s="1"/>
  <c r="G287" i="3" l="1"/>
  <c r="I287" i="3" s="1"/>
  <c r="F288" i="3" s="1"/>
  <c r="G288" i="3" l="1"/>
  <c r="I288" i="3"/>
  <c r="F289" i="3" s="1"/>
  <c r="G289" i="3" l="1"/>
  <c r="I289" i="3" s="1"/>
  <c r="F290" i="3" s="1"/>
  <c r="G290" i="3" l="1"/>
  <c r="I290" i="3" s="1"/>
  <c r="F291" i="3" s="1"/>
  <c r="G291" i="3" l="1"/>
  <c r="I291" i="3" s="1"/>
  <c r="F292" i="3" s="1"/>
  <c r="G292" i="3" l="1"/>
  <c r="I292" i="3"/>
  <c r="F293" i="3" s="1"/>
  <c r="G293" i="3" l="1"/>
  <c r="I293" i="3" s="1"/>
  <c r="F294" i="3" s="1"/>
  <c r="G294" i="3" l="1"/>
  <c r="I294" i="3"/>
  <c r="F295" i="3" s="1"/>
  <c r="G295" i="3" l="1"/>
  <c r="I295" i="3" s="1"/>
  <c r="F296" i="3" s="1"/>
  <c r="G296" i="3" l="1"/>
  <c r="I296" i="3" s="1"/>
  <c r="F297" i="3" s="1"/>
  <c r="G297" i="3" l="1"/>
  <c r="I297" i="3" s="1"/>
  <c r="F298" i="3" s="1"/>
  <c r="G298" i="3" l="1"/>
  <c r="I298" i="3" s="1"/>
  <c r="F299" i="3" s="1"/>
  <c r="G299" i="3" l="1"/>
  <c r="I299" i="3" s="1"/>
  <c r="F300" i="3" s="1"/>
  <c r="G300" i="3" l="1"/>
  <c r="I300" i="3" s="1"/>
  <c r="F301" i="3" s="1"/>
  <c r="G301" i="3" l="1"/>
  <c r="I301" i="3" s="1"/>
  <c r="F302" i="3" s="1"/>
  <c r="G302" i="3" l="1"/>
  <c r="I302" i="3"/>
  <c r="F303" i="3" s="1"/>
  <c r="G303" i="3" l="1"/>
  <c r="I303" i="3" s="1"/>
  <c r="F304" i="3" s="1"/>
  <c r="G304" i="3" l="1"/>
  <c r="I304" i="3" s="1"/>
  <c r="F305" i="3" s="1"/>
  <c r="G305" i="3" l="1"/>
  <c r="I305" i="3" s="1"/>
  <c r="F306" i="3" s="1"/>
  <c r="G306" i="3" l="1"/>
  <c r="I306" i="3" s="1"/>
  <c r="F307" i="3" s="1"/>
  <c r="G307" i="3" l="1"/>
  <c r="I307" i="3" s="1"/>
  <c r="F308" i="3" s="1"/>
  <c r="G308" i="3" l="1"/>
  <c r="I308" i="3" s="1"/>
  <c r="F309" i="3" s="1"/>
  <c r="G309" i="3" l="1"/>
  <c r="I309" i="3" s="1"/>
  <c r="F310" i="3" s="1"/>
  <c r="G310" i="3" l="1"/>
  <c r="I310" i="3" s="1"/>
  <c r="F311" i="3" s="1"/>
  <c r="G311" i="3" l="1"/>
  <c r="I311" i="3" s="1"/>
  <c r="F312" i="3" s="1"/>
  <c r="G312" i="3" l="1"/>
  <c r="I312" i="3" s="1"/>
  <c r="F313" i="3" s="1"/>
  <c r="G313" i="3" l="1"/>
  <c r="I313" i="3" s="1"/>
  <c r="F314" i="3" s="1"/>
  <c r="G314" i="3" l="1"/>
  <c r="I314" i="3"/>
  <c r="F315" i="3" s="1"/>
  <c r="G315" i="3" l="1"/>
  <c r="I315" i="3" s="1"/>
  <c r="F316" i="3" s="1"/>
  <c r="G316" i="3" l="1"/>
  <c r="I316" i="3" s="1"/>
  <c r="F317" i="3" s="1"/>
  <c r="G317" i="3" l="1"/>
  <c r="I317" i="3" s="1"/>
  <c r="F318" i="3" s="1"/>
  <c r="G318" i="3" l="1"/>
  <c r="I318" i="3"/>
  <c r="F319" i="3" s="1"/>
  <c r="G319" i="3" l="1"/>
  <c r="I319" i="3" s="1"/>
  <c r="F320" i="3" s="1"/>
  <c r="G320" i="3" l="1"/>
  <c r="I320" i="3" s="1"/>
  <c r="F321" i="3" s="1"/>
  <c r="G321" i="3" l="1"/>
  <c r="I321" i="3" s="1"/>
  <c r="F322" i="3" s="1"/>
  <c r="G322" i="3" l="1"/>
  <c r="I322" i="3"/>
  <c r="F323" i="3" s="1"/>
  <c r="G323" i="3" l="1"/>
  <c r="I323" i="3" s="1"/>
  <c r="F324" i="3" s="1"/>
  <c r="G324" i="3" l="1"/>
  <c r="I324" i="3" s="1"/>
  <c r="F325" i="3" s="1"/>
  <c r="G325" i="3" l="1"/>
  <c r="I325" i="3" s="1"/>
  <c r="F326" i="3" s="1"/>
  <c r="G326" i="3" l="1"/>
  <c r="I326" i="3" s="1"/>
  <c r="F327" i="3" s="1"/>
  <c r="G327" i="3" l="1"/>
  <c r="I327" i="3" s="1"/>
  <c r="F328" i="3" s="1"/>
  <c r="G328" i="3" l="1"/>
  <c r="I328" i="3"/>
  <c r="F329" i="3" s="1"/>
  <c r="G329" i="3" l="1"/>
  <c r="I329" i="3" s="1"/>
  <c r="F330" i="3" s="1"/>
  <c r="G330" i="3" l="1"/>
  <c r="I330" i="3" s="1"/>
  <c r="F331" i="3" s="1"/>
  <c r="G331" i="3" l="1"/>
  <c r="I331" i="3" s="1"/>
  <c r="F332" i="3" s="1"/>
  <c r="G332" i="3" l="1"/>
  <c r="I332" i="3" s="1"/>
  <c r="F333" i="3" s="1"/>
  <c r="G333" i="3" l="1"/>
  <c r="I333" i="3" s="1"/>
  <c r="F334" i="3" s="1"/>
  <c r="G334" i="3" l="1"/>
  <c r="I334" i="3"/>
  <c r="F335" i="3" s="1"/>
  <c r="G335" i="3" l="1"/>
  <c r="I335" i="3" s="1"/>
  <c r="F336" i="3" s="1"/>
  <c r="G336" i="3" l="1"/>
  <c r="I336" i="3"/>
  <c r="F337" i="3" s="1"/>
  <c r="G337" i="3" l="1"/>
  <c r="I337" i="3" s="1"/>
  <c r="F338" i="3" s="1"/>
  <c r="G338" i="3" l="1"/>
  <c r="I338" i="3" s="1"/>
  <c r="F339" i="3" s="1"/>
  <c r="G339" i="3" l="1"/>
  <c r="I339" i="3" s="1"/>
  <c r="F340" i="3" s="1"/>
  <c r="G340" i="3" l="1"/>
  <c r="I340" i="3" s="1"/>
  <c r="F341" i="3" s="1"/>
  <c r="G341" i="3" l="1"/>
  <c r="I341" i="3" s="1"/>
  <c r="F342" i="3" s="1"/>
  <c r="G342" i="3" l="1"/>
  <c r="I342" i="3" s="1"/>
  <c r="F343" i="3" s="1"/>
  <c r="G343" i="3" l="1"/>
  <c r="I343" i="3" s="1"/>
  <c r="F344" i="3" s="1"/>
  <c r="G344" i="3" l="1"/>
  <c r="I344" i="3"/>
  <c r="F345" i="3" s="1"/>
  <c r="G345" i="3" l="1"/>
  <c r="I345" i="3" s="1"/>
  <c r="F346" i="3" s="1"/>
  <c r="G346" i="3" l="1"/>
  <c r="I346" i="3" s="1"/>
  <c r="F347" i="3" s="1"/>
  <c r="G347" i="3" l="1"/>
  <c r="I347" i="3" s="1"/>
  <c r="F348" i="3" s="1"/>
  <c r="G348" i="3" l="1"/>
  <c r="I348" i="3" s="1"/>
  <c r="F349" i="3" s="1"/>
  <c r="G349" i="3" l="1"/>
  <c r="I349" i="3" s="1"/>
  <c r="F350" i="3" s="1"/>
  <c r="G350" i="3" l="1"/>
  <c r="I350" i="3"/>
  <c r="F351" i="3" s="1"/>
  <c r="G351" i="3" l="1"/>
  <c r="I351" i="3" s="1"/>
  <c r="F352" i="3" s="1"/>
  <c r="G352" i="3" l="1"/>
  <c r="I352" i="3" s="1"/>
  <c r="F353" i="3" s="1"/>
  <c r="G353" i="3" l="1"/>
  <c r="I353" i="3" s="1"/>
  <c r="F354" i="3" s="1"/>
  <c r="G354" i="3" l="1"/>
  <c r="I354" i="3" s="1"/>
  <c r="F355" i="3" s="1"/>
  <c r="G355" i="3" l="1"/>
  <c r="I355" i="3" s="1"/>
  <c r="F356" i="3" s="1"/>
  <c r="G356" i="3" l="1"/>
  <c r="I356" i="3"/>
  <c r="F357" i="3" s="1"/>
  <c r="G357" i="3" l="1"/>
  <c r="I357" i="3" s="1"/>
  <c r="F358" i="3" s="1"/>
  <c r="G358" i="3" l="1"/>
  <c r="I358" i="3" s="1"/>
  <c r="F359" i="3" s="1"/>
  <c r="G359" i="3" l="1"/>
  <c r="I359" i="3" s="1"/>
  <c r="F360" i="3" s="1"/>
  <c r="G360" i="3" l="1"/>
  <c r="I360" i="3" s="1"/>
  <c r="H8" i="4"/>
  <c r="G8" i="4"/>
  <c r="H13" i="4"/>
  <c r="G13" i="4"/>
  <c r="G17" i="4"/>
  <c r="H17" i="4"/>
  <c r="G19" i="4"/>
  <c r="H19" i="4"/>
  <c r="G21" i="4"/>
  <c r="H21" i="4"/>
  <c r="H25" i="4"/>
  <c r="G25" i="4"/>
  <c r="G15" i="4"/>
  <c r="H15" i="4"/>
  <c r="G12" i="4"/>
  <c r="H12" i="4"/>
  <c r="G22" i="4"/>
  <c r="H22" i="4"/>
  <c r="H26" i="4"/>
  <c r="G26" i="4"/>
  <c r="H27" i="4"/>
  <c r="I24" i="4"/>
  <c r="E25" i="4"/>
  <c r="I25" i="4"/>
  <c r="E26" i="4"/>
  <c r="I26" i="4"/>
  <c r="E27" i="4"/>
  <c r="I27" i="4"/>
  <c r="G11" i="4"/>
  <c r="H11" i="4"/>
  <c r="H18" i="4"/>
  <c r="G18" i="4"/>
  <c r="G10" i="4"/>
  <c r="H10" i="4"/>
  <c r="G14" i="4"/>
  <c r="H14" i="4"/>
  <c r="H24" i="4"/>
  <c r="I23" i="4"/>
  <c r="E24" i="4"/>
  <c r="G24" i="4"/>
  <c r="H20" i="4"/>
  <c r="G20" i="4"/>
  <c r="H16" i="4"/>
  <c r="G16" i="4"/>
  <c r="G9" i="4"/>
  <c r="H9" i="4"/>
  <c r="G23" i="4"/>
  <c r="I7" i="4"/>
  <c r="E8" i="4"/>
  <c r="I8" i="4"/>
  <c r="E9" i="4"/>
  <c r="I9" i="4"/>
  <c r="E10" i="4"/>
  <c r="I10" i="4"/>
  <c r="E11" i="4"/>
  <c r="I11" i="4"/>
  <c r="E12" i="4"/>
  <c r="I12" i="4"/>
  <c r="E13" i="4"/>
  <c r="I13" i="4"/>
  <c r="E14" i="4"/>
  <c r="I14" i="4"/>
  <c r="E15" i="4"/>
  <c r="I15" i="4"/>
  <c r="E16" i="4"/>
  <c r="I16" i="4"/>
  <c r="E17" i="4"/>
  <c r="I17" i="4"/>
  <c r="E18" i="4"/>
  <c r="I18" i="4"/>
  <c r="E19" i="4"/>
  <c r="I19" i="4"/>
  <c r="E20" i="4"/>
  <c r="I20" i="4"/>
  <c r="E21" i="4"/>
  <c r="I21" i="4"/>
  <c r="E22" i="4"/>
  <c r="I22" i="4"/>
  <c r="E23" i="4"/>
  <c r="H23" i="4"/>
</calcChain>
</file>

<file path=xl/sharedStrings.xml><?xml version="1.0" encoding="utf-8"?>
<sst xmlns="http://schemas.openxmlformats.org/spreadsheetml/2006/main" count="112" uniqueCount="69">
  <si>
    <t>FV of 100 at 7% after 8 years</t>
  </si>
  <si>
    <t>Rates</t>
  </si>
  <si>
    <t>Years</t>
  </si>
  <si>
    <t>FV of 100 at 15% after 18 years</t>
  </si>
  <si>
    <t>Negative = repayment</t>
  </si>
  <si>
    <t>FVIF:</t>
  </si>
  <si>
    <t>Value of the deposit 9 years from now?</t>
  </si>
  <si>
    <t>Ans</t>
  </si>
  <si>
    <t>It is called so, primarily, because of the factor you need to multiply for a Rs 1 payment times the actual value (in this case Rs100)</t>
  </si>
  <si>
    <t>FVIF*100k</t>
  </si>
  <si>
    <t>Discrete Compounding</t>
  </si>
  <si>
    <t>Continuous Compounding</t>
  </si>
  <si>
    <t>FV = PV*e^(r*n)</t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</si>
  <si>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I deposit 100k into a bank acc that returns 6% compounded annually</t>
    </r>
  </si>
  <si>
    <t>FV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</si>
  <si>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 deposits Rs 100 into a bank account that returns 6% compounded quarterly.</t>
    </r>
  </si>
  <si>
    <t xml:space="preserve"> Estimate the value of the deposit one year from now and the EAY (Effective Annual Yield)</t>
  </si>
  <si>
    <t xml:space="preserve"> </t>
  </si>
  <si>
    <t>Q. S wants Rs 500k after 7 years in her bank account, that returns 10% compounded monthly</t>
  </si>
  <si>
    <t>How much should she deposit into her bank acc to achieve this goal</t>
  </si>
  <si>
    <t>Opening Balance</t>
  </si>
  <si>
    <t>Deposit</t>
  </si>
  <si>
    <t>Interest</t>
  </si>
  <si>
    <t>Closing Balance</t>
  </si>
  <si>
    <t>Year</t>
  </si>
  <si>
    <t>Check Goal Seek!!!</t>
  </si>
  <si>
    <t>Q. S plans to invest Rs 1000 at the end of every year starting from the end of next year to</t>
  </si>
  <si>
    <t>a bank that returns 10% compounded annually</t>
  </si>
  <si>
    <t>Estimate the value of the deposit 5 years from now</t>
  </si>
  <si>
    <t xml:space="preserve">Deposit </t>
  </si>
  <si>
    <t>Closing balance</t>
  </si>
  <si>
    <t>Y</t>
  </si>
  <si>
    <t>Dep = 1k</t>
  </si>
  <si>
    <t>This is an Annuity</t>
  </si>
  <si>
    <t>Emi, insurance etc</t>
  </si>
  <si>
    <t>([A*(1+R)^(n)] - 1)/r</t>
  </si>
  <si>
    <t>((1000*(1+10%)^(5))-1)/10%</t>
  </si>
  <si>
    <t>Q. If S wants a minimum of Rs 6500 at the end of 5 years, rate = 10%, how much initial deposit does that warrant</t>
  </si>
  <si>
    <t>Q. S plans to invest Rs 1000 at the beginning of every year starting from this year to</t>
  </si>
  <si>
    <t>How much should he set aside now in a bank a/c that returns 7% annually, if he wants to pay his fees for 5 years</t>
  </si>
  <si>
    <t>Payment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</si>
  <si>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R wants to finance his studies, the fees for which start from the end of next year, Rs 20000, annually</t>
    </r>
  </si>
  <si>
    <t>~82000</t>
  </si>
  <si>
    <t>How much should he set aside now in a bank a/c that returns 8% annually to be able to pay the fees for</t>
  </si>
  <si>
    <t>4y</t>
  </si>
  <si>
    <t>Q. H wants to finance his studies, the fees for which starts from end of next year, Rs 500000 annually.</t>
  </si>
  <si>
    <t>"I" requires Rs 20,000 at the end of each year from 2024-28. How much shud she deposit at the end</t>
  </si>
  <si>
    <t>of every year from 2015 to 2020? IR is 12%</t>
  </si>
  <si>
    <t>Q</t>
  </si>
  <si>
    <t>A company ABC plans to redeem its bonds (maturity value $100mil each tranche) in the years 2027 to 2029</t>
  </si>
  <si>
    <t>Assume the sinking fund carries 7% interest compounded annually</t>
  </si>
  <si>
    <t>How much money should it set aside starting from the end of next year for 3 year (2023-25) to be able to finance the redemption?</t>
  </si>
  <si>
    <t>1mil</t>
  </si>
  <si>
    <t>10mil</t>
  </si>
  <si>
    <t>100mil</t>
  </si>
  <si>
    <t>Vir has applied for a home loan for a property in Colaba and the bank has sanctioned the loan of 50000000</t>
  </si>
  <si>
    <t>The loan Is repayable in emi over 25 years. The bank charges 8% on an annual basis</t>
  </si>
  <si>
    <t>Estimate</t>
  </si>
  <si>
    <t>a) The EMI</t>
  </si>
  <si>
    <t>b) Construct the LAS</t>
  </si>
  <si>
    <t>c) New EMI if Vir repays Rs 50 Lakhs after 36 months of the loan</t>
  </si>
  <si>
    <t>EMI</t>
  </si>
  <si>
    <t>However, the production will fall by 5% annually while oil prices will increase by 4% annually. The present price per barrel is 70$</t>
  </si>
  <si>
    <t>Estimate the value of the well's production given that the minimum expected ROI is 15%</t>
  </si>
  <si>
    <t>CBL</t>
  </si>
  <si>
    <t>Price</t>
  </si>
  <si>
    <t>An oil well presently produces a 100,000 barrels per year. It will last for 20 years more</t>
  </si>
  <si>
    <t>Quant</t>
  </si>
  <si>
    <t>Price Per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</si>
</sst>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8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9" fontId="0" fillId="0" borderId="1" xfId="0" applyNumberFormat="1" applyBorder="1"/>
    <xf numFmtId="8" fontId="0" fillId="0" borderId="1" xfId="0" applyNumberFormat="1" applyBorder="1"/>
    <xf numFmtId="0" fontId="0" fillId="0" borderId="1" xfId="0" quotePrefix="1" applyBorder="1"/>
    <xf numFmtId="0" fontId="0" fillId="5" borderId="1" xfId="0" applyFill="1" applyBorder="1"/>
    <xf numFmtId="3" fontId="0" fillId="5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12</xdr:row>
      <xdr:rowOff>76200</xdr:rowOff>
    </xdr:from>
    <xdr:to>
      <xdr:col>14</xdr:col>
      <xdr:colOff>579120</xdr:colOff>
      <xdr:row>12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21371F9-55FD-EC4B-3EDF-76543CBF4C98}"/>
            </a:ext>
          </a:extLst>
        </xdr:cNvPr>
        <xdr:cNvCxnSpPr/>
      </xdr:nvCxnSpPr>
      <xdr:spPr>
        <a:xfrm>
          <a:off x="5143500" y="2270760"/>
          <a:ext cx="518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12</xdr:row>
      <xdr:rowOff>68580</xdr:rowOff>
    </xdr:from>
    <xdr:to>
      <xdr:col>8</xdr:col>
      <xdr:colOff>7620</xdr:colOff>
      <xdr:row>14</xdr:row>
      <xdr:rowOff>53340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D5846EA-864F-47B2-9673-BD4EC9E22AB8}"/>
            </a:ext>
          </a:extLst>
        </xdr:cNvPr>
        <xdr:cNvCxnSpPr/>
      </xdr:nvCxnSpPr>
      <xdr:spPr>
        <a:xfrm>
          <a:off x="4884420" y="2263140"/>
          <a:ext cx="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76200</xdr:rowOff>
    </xdr:from>
    <xdr:to>
      <xdr:col>9</xdr:col>
      <xdr:colOff>0</xdr:colOff>
      <xdr:row>14</xdr:row>
      <xdr:rowOff>99060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DE29C97-2A0D-B5F9-B3F2-208890C49A49}"/>
            </a:ext>
          </a:extLst>
        </xdr:cNvPr>
        <xdr:cNvCxnSpPr/>
      </xdr:nvCxnSpPr>
      <xdr:spPr>
        <a:xfrm>
          <a:off x="5486400" y="2270760"/>
          <a:ext cx="0" cy="388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12</xdr:row>
      <xdr:rowOff>68580</xdr:rowOff>
    </xdr:from>
    <xdr:to>
      <xdr:col>10</xdr:col>
      <xdr:colOff>7620</xdr:colOff>
      <xdr:row>14</xdr:row>
      <xdr:rowOff>83820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2BD35D1-AD14-AF6F-AA61-76870EFBA06D}"/>
            </a:ext>
          </a:extLst>
        </xdr:cNvPr>
        <xdr:cNvCxnSpPr/>
      </xdr:nvCxnSpPr>
      <xdr:spPr>
        <a:xfrm>
          <a:off x="6103620" y="2263140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91440</xdr:rowOff>
    </xdr:from>
    <xdr:to>
      <xdr:col>11</xdr:col>
      <xdr:colOff>0</xdr:colOff>
      <xdr:row>14</xdr:row>
      <xdr:rowOff>76200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B9645D-C5B9-CF14-EC61-594776827106}"/>
            </a:ext>
          </a:extLst>
        </xdr:cNvPr>
        <xdr:cNvCxnSpPr/>
      </xdr:nvCxnSpPr>
      <xdr:spPr>
        <a:xfrm>
          <a:off x="6705600" y="2286000"/>
          <a:ext cx="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617220</xdr:colOff>
      <xdr:row>12</xdr:row>
      <xdr:rowOff>76200</xdr:rowOff>
    </xdr:from>
    <xdr:to>
      <xdr:col>11</xdr:col>
      <xdr:colOff>617220</xdr:colOff>
      <xdr:row>14</xdr:row>
      <xdr:rowOff>121920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D432133-9FFA-D620-C77F-5B1BFBBA2CBA}"/>
            </a:ext>
          </a:extLst>
        </xdr:cNvPr>
        <xdr:cNvCxnSpPr/>
      </xdr:nvCxnSpPr>
      <xdr:spPr>
        <a:xfrm>
          <a:off x="7322820" y="227076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548640</xdr:colOff>
      <xdr:row>11</xdr:row>
      <xdr:rowOff>68580</xdr:rowOff>
    </xdr:from>
    <xdr:to>
      <xdr:col>8</xdr:col>
      <xdr:colOff>60960</xdr:colOff>
      <xdr:row>12</xdr:row>
      <xdr:rowOff>76200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5068F60-29D4-EFEA-0C8F-94FB2A4BE020}"/>
            </a:ext>
          </a:extLst>
        </xdr:cNvPr>
        <xdr:cNvSpPr/>
      </xdr:nvSpPr>
      <xdr:spPr>
        <a:xfrm>
          <a:off x="4815840" y="2080260"/>
          <a:ext cx="121920" cy="190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33</xdr:row>
      <xdr:rowOff>7620</xdr:rowOff>
    </xdr:from>
    <xdr:to>
      <xdr:col>17</xdr:col>
      <xdr:colOff>190500</xdr:colOff>
      <xdr:row>33</xdr:row>
      <xdr:rowOff>7620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9B56DD1-3C42-4955-BF6E-AFD537002E28}"/>
            </a:ext>
          </a:extLst>
        </xdr:cNvPr>
        <xdr:cNvCxnSpPr/>
      </xdr:nvCxnSpPr>
      <xdr:spPr>
        <a:xfrm>
          <a:off x="6911340" y="6042660"/>
          <a:ext cx="518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556260</xdr:colOff>
      <xdr:row>33</xdr:row>
      <xdr:rowOff>0</xdr:rowOff>
    </xdr:from>
    <xdr:to>
      <xdr:col>10</xdr:col>
      <xdr:colOff>556260</xdr:colOff>
      <xdr:row>34</xdr:row>
      <xdr:rowOff>167640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D47B65B-773B-4AF8-9E39-CDAE8F343D52}"/>
            </a:ext>
          </a:extLst>
        </xdr:cNvPr>
        <xdr:cNvCxnSpPr/>
      </xdr:nvCxnSpPr>
      <xdr:spPr>
        <a:xfrm>
          <a:off x="7467600" y="6035040"/>
          <a:ext cx="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548640</xdr:colOff>
      <xdr:row>33</xdr:row>
      <xdr:rowOff>7620</xdr:rowOff>
    </xdr:from>
    <xdr:to>
      <xdr:col>11</xdr:col>
      <xdr:colOff>548640</xdr:colOff>
      <xdr:row>35</xdr:row>
      <xdr:rowOff>30480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81AA6A5-FAD3-4D2A-8218-B85B29EDAB81}"/>
            </a:ext>
          </a:extLst>
        </xdr:cNvPr>
        <xdr:cNvCxnSpPr/>
      </xdr:nvCxnSpPr>
      <xdr:spPr>
        <a:xfrm>
          <a:off x="8069580" y="6042660"/>
          <a:ext cx="0" cy="388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33</xdr:row>
      <xdr:rowOff>0</xdr:rowOff>
    </xdr:from>
    <xdr:to>
      <xdr:col>12</xdr:col>
      <xdr:colOff>160020</xdr:colOff>
      <xdr:row>35</xdr:row>
      <xdr:rowOff>15240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2D0B6CB-55AA-4EDD-B246-44B40C694F5C}"/>
            </a:ext>
          </a:extLst>
        </xdr:cNvPr>
        <xdr:cNvCxnSpPr/>
      </xdr:nvCxnSpPr>
      <xdr:spPr>
        <a:xfrm>
          <a:off x="8686800" y="6035040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33</xdr:row>
      <xdr:rowOff>22860</xdr:rowOff>
    </xdr:from>
    <xdr:to>
      <xdr:col>13</xdr:col>
      <xdr:colOff>152400</xdr:colOff>
      <xdr:row>35</xdr:row>
      <xdr:rowOff>7620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07BCF49-4ACB-4C5B-9D4F-62B6C8E2439C}"/>
            </a:ext>
          </a:extLst>
        </xdr:cNvPr>
        <xdr:cNvCxnSpPr/>
      </xdr:nvCxnSpPr>
      <xdr:spPr>
        <a:xfrm>
          <a:off x="9288780" y="6057900"/>
          <a:ext cx="0" cy="350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160020</xdr:colOff>
      <xdr:row>33</xdr:row>
      <xdr:rowOff>7620</xdr:rowOff>
    </xdr:from>
    <xdr:to>
      <xdr:col>14</xdr:col>
      <xdr:colOff>160020</xdr:colOff>
      <xdr:row>35</xdr:row>
      <xdr:rowOff>53340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3BDA47A-463C-428E-B70F-88FF6825F5FB}"/>
            </a:ext>
          </a:extLst>
        </xdr:cNvPr>
        <xdr:cNvCxnSpPr/>
      </xdr:nvCxnSpPr>
      <xdr:spPr>
        <a:xfrm>
          <a:off x="9906000" y="6042660"/>
          <a:ext cx="0" cy="411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31</xdr:row>
      <xdr:rowOff>160020</xdr:rowOff>
    </xdr:from>
    <xdr:to>
      <xdr:col>11</xdr:col>
      <xdr:colOff>45720</xdr:colOff>
      <xdr:row>32</xdr:row>
      <xdr:rowOff>167640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3C7D056-F593-4664-AE67-35DA30BE0EB9}"/>
            </a:ext>
          </a:extLst>
        </xdr:cNvPr>
        <xdr:cNvSpPr/>
      </xdr:nvSpPr>
      <xdr:spPr>
        <a:xfrm>
          <a:off x="7345680" y="5829300"/>
          <a:ext cx="220980" cy="1905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1021080</xdr:colOff>
      <xdr:row>60</xdr:row>
      <xdr:rowOff>175260</xdr:rowOff>
    </xdr:from>
    <xdr:to>
      <xdr:col>12</xdr:col>
      <xdr:colOff>0</xdr:colOff>
      <xdr:row>60</xdr:row>
      <xdr:rowOff>175260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CA12F23D-5949-CFC5-1B27-8CEA19EAD270}"/>
            </a:ext>
          </a:extLst>
        </xdr:cNvPr>
        <xdr:cNvCxnSpPr/>
      </xdr:nvCxnSpPr>
      <xdr:spPr>
        <a:xfrm>
          <a:off x="2849880" y="11148060"/>
          <a:ext cx="5676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60</xdr:row>
      <xdr:rowOff>160020</xdr:rowOff>
    </xdr:from>
    <xdr:to>
      <xdr:col>5</xdr:col>
      <xdr:colOff>0</xdr:colOff>
      <xdr:row>63</xdr:row>
      <xdr:rowOff>60960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016CE9E-F0B8-522B-F1CE-9D173B0688FF}"/>
            </a:ext>
          </a:extLst>
        </xdr:cNvPr>
        <xdr:cNvCxnSpPr/>
      </xdr:nvCxnSpPr>
      <xdr:spPr>
        <a:xfrm flipH="1">
          <a:off x="3459480" y="1113282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60</xdr:row>
      <xdr:rowOff>167640</xdr:rowOff>
    </xdr:from>
    <xdr:to>
      <xdr:col>6</xdr:col>
      <xdr:colOff>0</xdr:colOff>
      <xdr:row>63</xdr:row>
      <xdr:rowOff>68580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BD7041B5-C361-4A7F-BAC1-DC16E669F945}"/>
            </a:ext>
          </a:extLst>
        </xdr:cNvPr>
        <xdr:cNvCxnSpPr/>
      </xdr:nvCxnSpPr>
      <xdr:spPr>
        <a:xfrm flipH="1">
          <a:off x="406908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60</xdr:row>
      <xdr:rowOff>167640</xdr:rowOff>
    </xdr:from>
    <xdr:to>
      <xdr:col>6</xdr:col>
      <xdr:colOff>571500</xdr:colOff>
      <xdr:row>63</xdr:row>
      <xdr:rowOff>68580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57EC733-9F31-4D76-BE48-492A87AA2861}"/>
            </a:ext>
          </a:extLst>
        </xdr:cNvPr>
        <xdr:cNvCxnSpPr/>
      </xdr:nvCxnSpPr>
      <xdr:spPr>
        <a:xfrm flipH="1">
          <a:off x="464058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60</xdr:row>
      <xdr:rowOff>167640</xdr:rowOff>
    </xdr:from>
    <xdr:to>
      <xdr:col>7</xdr:col>
      <xdr:colOff>243840</xdr:colOff>
      <xdr:row>63</xdr:row>
      <xdr:rowOff>68580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30A08AC-9C53-4338-9909-84FC0992CB90}"/>
            </a:ext>
          </a:extLst>
        </xdr:cNvPr>
        <xdr:cNvCxnSpPr/>
      </xdr:nvCxnSpPr>
      <xdr:spPr>
        <a:xfrm flipH="1">
          <a:off x="521970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129540</xdr:colOff>
      <xdr:row>61</xdr:row>
      <xdr:rowOff>0</xdr:rowOff>
    </xdr:from>
    <xdr:to>
      <xdr:col>8</xdr:col>
      <xdr:colOff>137160</xdr:colOff>
      <xdr:row>63</xdr:row>
      <xdr:rowOff>83820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9764E4-32F3-4AE3-BFFF-E31E4AE52810}"/>
            </a:ext>
          </a:extLst>
        </xdr:cNvPr>
        <xdr:cNvCxnSpPr/>
      </xdr:nvCxnSpPr>
      <xdr:spPr>
        <a:xfrm flipH="1">
          <a:off x="5821680" y="1115568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1021080</xdr:colOff>
      <xdr:row>81</xdr:row>
      <xdr:rowOff>175260</xdr:rowOff>
    </xdr:from>
    <xdr:to>
      <xdr:col>20</xdr:col>
      <xdr:colOff>0</xdr:colOff>
      <xdr:row>81</xdr:row>
      <xdr:rowOff>175260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E9C3B0E-B177-4221-9C1B-307A09BA562E}"/>
            </a:ext>
          </a:extLst>
        </xdr:cNvPr>
        <xdr:cNvCxnSpPr/>
      </xdr:nvCxnSpPr>
      <xdr:spPr>
        <a:xfrm>
          <a:off x="2849880" y="11148060"/>
          <a:ext cx="59588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81</xdr:row>
      <xdr:rowOff>160020</xdr:rowOff>
    </xdr:from>
    <xdr:to>
      <xdr:col>13</xdr:col>
      <xdr:colOff>0</xdr:colOff>
      <xdr:row>84</xdr:row>
      <xdr:rowOff>60960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D3A8F4E-5841-4B8E-9451-6116AF733328}"/>
            </a:ext>
          </a:extLst>
        </xdr:cNvPr>
        <xdr:cNvCxnSpPr/>
      </xdr:nvCxnSpPr>
      <xdr:spPr>
        <a:xfrm flipH="1">
          <a:off x="3459480" y="1113282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601980</xdr:colOff>
      <xdr:row>81</xdr:row>
      <xdr:rowOff>167640</xdr:rowOff>
    </xdr:from>
    <xdr:to>
      <xdr:col>14</xdr:col>
      <xdr:colOff>0</xdr:colOff>
      <xdr:row>84</xdr:row>
      <xdr:rowOff>68580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98CFE4E-B9DB-4E0F-8E6F-4CD450444EF8}"/>
            </a:ext>
          </a:extLst>
        </xdr:cNvPr>
        <xdr:cNvCxnSpPr/>
      </xdr:nvCxnSpPr>
      <xdr:spPr>
        <a:xfrm flipH="1">
          <a:off x="406908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563880</xdr:colOff>
      <xdr:row>81</xdr:row>
      <xdr:rowOff>167640</xdr:rowOff>
    </xdr:from>
    <xdr:to>
      <xdr:col>14</xdr:col>
      <xdr:colOff>571500</xdr:colOff>
      <xdr:row>84</xdr:row>
      <xdr:rowOff>68580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9CF500-7721-4FD1-A608-873B5B0CC3A5}"/>
            </a:ext>
          </a:extLst>
        </xdr:cNvPr>
        <xdr:cNvCxnSpPr/>
      </xdr:nvCxnSpPr>
      <xdr:spPr>
        <a:xfrm flipH="1">
          <a:off x="464058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81</xdr:row>
      <xdr:rowOff>167640</xdr:rowOff>
    </xdr:from>
    <xdr:to>
      <xdr:col>15</xdr:col>
      <xdr:colOff>243840</xdr:colOff>
      <xdr:row>84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8B3C879-2B19-4F47-B0BE-6EFB26E31B94}"/>
            </a:ext>
          </a:extLst>
        </xdr:cNvPr>
        <xdr:cNvCxnSpPr/>
      </xdr:nvCxnSpPr>
      <xdr:spPr>
        <a:xfrm flipH="1">
          <a:off x="5219700" y="1114044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82</xdr:row>
      <xdr:rowOff>0</xdr:rowOff>
    </xdr:from>
    <xdr:to>
      <xdr:col>16</xdr:col>
      <xdr:colOff>137160</xdr:colOff>
      <xdr:row>84</xdr:row>
      <xdr:rowOff>83820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E040A8E-0F0C-4050-894A-B3CFEDB9487C}"/>
            </a:ext>
          </a:extLst>
        </xdr:cNvPr>
        <xdr:cNvCxnSpPr/>
      </xdr:nvCxnSpPr>
      <xdr:spPr>
        <a:xfrm flipH="1">
          <a:off x="6103620" y="1115568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80</xdr:row>
      <xdr:rowOff>137160</xdr:rowOff>
    </xdr:from>
    <xdr:to>
      <xdr:col>13</xdr:col>
      <xdr:colOff>495300</xdr:colOff>
      <xdr:row>81</xdr:row>
      <xdr:rowOff>167640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6D6B219-0B9A-F7DB-9A28-AE9DA625A770}"/>
            </a:ext>
          </a:extLst>
        </xdr:cNvPr>
        <xdr:cNvSpPr/>
      </xdr:nvSpPr>
      <xdr:spPr>
        <a:xfrm>
          <a:off x="9715500" y="14767560"/>
          <a:ext cx="198120" cy="213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6</xdr:row>
      <xdr:rowOff>175260</xdr:rowOff>
    </xdr:from>
    <xdr:to>
      <xdr:col>13</xdr:col>
      <xdr:colOff>0</xdr:colOff>
      <xdr:row>6</xdr:row>
      <xdr:rowOff>175260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36EFAC01-4407-47B8-B9AF-131CE11FF8CD}"/>
            </a:ext>
          </a:extLst>
        </xdr:cNvPr>
        <xdr:cNvCxnSpPr/>
      </xdr:nvCxnSpPr>
      <xdr:spPr>
        <a:xfrm>
          <a:off x="8808720" y="14988540"/>
          <a:ext cx="54330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601980</xdr:colOff>
      <xdr:row>6</xdr:row>
      <xdr:rowOff>160020</xdr:rowOff>
    </xdr:from>
    <xdr:to>
      <xdr:col>5</xdr:col>
      <xdr:colOff>0</xdr:colOff>
      <xdr:row>9</xdr:row>
      <xdr:rowOff>60960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0E4481-76D9-416A-BE3B-A08071279B4E}"/>
            </a:ext>
          </a:extLst>
        </xdr:cNvPr>
        <xdr:cNvCxnSpPr/>
      </xdr:nvCxnSpPr>
      <xdr:spPr>
        <a:xfrm flipH="1">
          <a:off x="9410700" y="1497330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731520</xdr:colOff>
      <xdr:row>6</xdr:row>
      <xdr:rowOff>167640</xdr:rowOff>
    </xdr:from>
    <xdr:to>
      <xdr:col>5</xdr:col>
      <xdr:colOff>739140</xdr:colOff>
      <xdr:row>9</xdr:row>
      <xdr:rowOff>68580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1216A6D-943E-4AFE-AA01-9CBD3429575C}"/>
            </a:ext>
          </a:extLst>
        </xdr:cNvPr>
        <xdr:cNvCxnSpPr/>
      </xdr:nvCxnSpPr>
      <xdr:spPr>
        <a:xfrm flipH="1">
          <a:off x="3779520" y="126492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6</xdr:row>
      <xdr:rowOff>167640</xdr:rowOff>
    </xdr:from>
    <xdr:to>
      <xdr:col>6</xdr:col>
      <xdr:colOff>571500</xdr:colOff>
      <xdr:row>9</xdr:row>
      <xdr:rowOff>68580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55F6EAFA-C9EE-4D83-A83E-AA174D751EE6}"/>
            </a:ext>
          </a:extLst>
        </xdr:cNvPr>
        <xdr:cNvCxnSpPr/>
      </xdr:nvCxnSpPr>
      <xdr:spPr>
        <a:xfrm flipH="1">
          <a:off x="10591800" y="1498092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7</xdr:row>
      <xdr:rowOff>7620</xdr:rowOff>
    </xdr:from>
    <xdr:to>
      <xdr:col>7</xdr:col>
      <xdr:colOff>708660</xdr:colOff>
      <xdr:row>9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0B3BA2A-BE9B-4AA9-9AA7-67333AB92906}"/>
            </a:ext>
          </a:extLst>
        </xdr:cNvPr>
        <xdr:cNvCxnSpPr/>
      </xdr:nvCxnSpPr>
      <xdr:spPr>
        <a:xfrm flipH="1">
          <a:off x="6080760" y="128778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1028700</xdr:colOff>
      <xdr:row>7</xdr:row>
      <xdr:rowOff>0</xdr:rowOff>
    </xdr:from>
    <xdr:to>
      <xdr:col>9</xdr:col>
      <xdr:colOff>1036320</xdr:colOff>
      <xdr:row>9</xdr:row>
      <xdr:rowOff>83820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0F2AF59-550D-4C32-8F4A-7077E9866714}"/>
            </a:ext>
          </a:extLst>
        </xdr:cNvPr>
        <xdr:cNvCxnSpPr/>
      </xdr:nvCxnSpPr>
      <xdr:spPr>
        <a:xfrm flipH="1">
          <a:off x="7018020" y="1280160"/>
          <a:ext cx="7620" cy="4495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5</xdr:row>
      <xdr:rowOff>137160</xdr:rowOff>
    </xdr:from>
    <xdr:to>
      <xdr:col>5</xdr:col>
      <xdr:colOff>60960</xdr:colOff>
      <xdr:row>6</xdr:row>
      <xdr:rowOff>167640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F6FEDDFA-1290-4DB1-82C6-76A4C95E781D}"/>
            </a:ext>
          </a:extLst>
        </xdr:cNvPr>
        <xdr:cNvSpPr/>
      </xdr:nvSpPr>
      <xdr:spPr>
        <a:xfrm>
          <a:off x="2910840" y="1051560"/>
          <a:ext cx="198120" cy="213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087C-07F9-4828-BA5A-8469AD82A9E6}">
  <dimension ref="A2:AG64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X3" sqref="X3:AB20"/>
    </sheetView>
  </sheetViews>
  <sheetFormatPr defaultRowHeight="14.4" x14ac:dyDescent="0.3"/>
  <cols>
    <col min="10" max="10" width="12.88671875" customWidth="1"/>
    <col min="12" max="12" width="9.44140625" bestFit="1" customWidth="1"/>
    <col min="14" max="14" width="12" bestFit="1" customWidth="1"/>
    <col min="25" max="25" width="16" bestFit="1" customWidth="1"/>
    <col min="26" max="26" width="11" bestFit="1" customWidth="1"/>
    <col min="27" max="27" width="7.33203125" bestFit="1" customWidth="1"/>
    <col min="28" max="28" width="13.77734375" bestFit="1" customWidth="1"/>
  </cols>
  <sheetData>
    <row r="2" spans="1:31" x14ac:dyDescent="0.3">
      <c r="H2" s="9" t="s">
        <v>1</v>
      </c>
      <c r="I2" s="9"/>
      <c r="J2" s="9"/>
      <c r="K2" s="9"/>
      <c r="L2" s="9"/>
    </row>
    <row r="3" spans="1:31" x14ac:dyDescent="0.3">
      <c r="B3" s="1">
        <v>100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X3" s="11" t="s">
        <v>24</v>
      </c>
      <c r="Y3" s="11" t="s">
        <v>20</v>
      </c>
      <c r="Z3" s="11" t="s">
        <v>21</v>
      </c>
      <c r="AA3" s="11" t="s">
        <v>22</v>
      </c>
      <c r="AB3" s="11" t="s">
        <v>23</v>
      </c>
    </row>
    <row r="4" spans="1:31" x14ac:dyDescent="0.3">
      <c r="B4" s="4">
        <v>2</v>
      </c>
      <c r="C4">
        <f>$B$3*POWER((1+(C$3/100)), $B4)</f>
        <v>104.03999999999999</v>
      </c>
      <c r="D4">
        <f t="shared" ref="D4:U18" si="0">$B$3*POWER((1+(D$3/100)), $B4)</f>
        <v>106.08999999999999</v>
      </c>
      <c r="E4">
        <f t="shared" si="0"/>
        <v>108.16000000000001</v>
      </c>
      <c r="F4">
        <f t="shared" si="0"/>
        <v>110.25</v>
      </c>
      <c r="G4">
        <f t="shared" si="0"/>
        <v>112.36000000000001</v>
      </c>
      <c r="H4">
        <f t="shared" si="0"/>
        <v>114.49000000000001</v>
      </c>
      <c r="I4">
        <f t="shared" si="0"/>
        <v>116.64000000000001</v>
      </c>
      <c r="J4">
        <f t="shared" si="0"/>
        <v>118.81000000000002</v>
      </c>
      <c r="K4">
        <f t="shared" si="0"/>
        <v>121.00000000000001</v>
      </c>
      <c r="L4">
        <f t="shared" si="0"/>
        <v>123.21000000000002</v>
      </c>
      <c r="M4">
        <f t="shared" si="0"/>
        <v>125.44000000000001</v>
      </c>
      <c r="N4">
        <f t="shared" si="0"/>
        <v>127.68999999999997</v>
      </c>
      <c r="O4">
        <f t="shared" si="0"/>
        <v>129.96000000000004</v>
      </c>
      <c r="P4">
        <f t="shared" si="0"/>
        <v>132.24999999999997</v>
      </c>
      <c r="Q4">
        <f t="shared" si="0"/>
        <v>134.56</v>
      </c>
      <c r="R4">
        <f t="shared" si="0"/>
        <v>136.88999999999999</v>
      </c>
      <c r="S4">
        <f t="shared" si="0"/>
        <v>139.23999999999998</v>
      </c>
      <c r="T4">
        <f t="shared" si="0"/>
        <v>141.60999999999999</v>
      </c>
      <c r="U4">
        <f t="shared" si="0"/>
        <v>144</v>
      </c>
      <c r="X4" s="11">
        <v>1</v>
      </c>
      <c r="Y4" s="11"/>
      <c r="Z4" s="11">
        <v>249013.886</v>
      </c>
      <c r="AA4" s="14">
        <v>0.1047</v>
      </c>
      <c r="AB4" s="15">
        <f>FV(AA4, 1, 0, -Z4)</f>
        <v>275085.63986420003</v>
      </c>
    </row>
    <row r="5" spans="1:31" x14ac:dyDescent="0.3">
      <c r="B5" s="4">
        <v>3</v>
      </c>
      <c r="C5">
        <f t="shared" ref="C5:R22" si="1">$B$3*POWER((1+(C$3/100)), $B5)</f>
        <v>106.12079999999999</v>
      </c>
      <c r="D5">
        <f t="shared" si="0"/>
        <v>109.2727</v>
      </c>
      <c r="E5">
        <f t="shared" si="0"/>
        <v>112.4864</v>
      </c>
      <c r="F5">
        <f t="shared" si="0"/>
        <v>115.76250000000002</v>
      </c>
      <c r="G5">
        <f t="shared" si="0"/>
        <v>119.10160000000003</v>
      </c>
      <c r="H5">
        <f t="shared" si="0"/>
        <v>122.50430000000001</v>
      </c>
      <c r="I5">
        <f t="shared" si="0"/>
        <v>125.97120000000001</v>
      </c>
      <c r="J5">
        <f t="shared" si="0"/>
        <v>129.50290000000001</v>
      </c>
      <c r="K5">
        <f t="shared" si="0"/>
        <v>133.10000000000005</v>
      </c>
      <c r="L5">
        <f t="shared" si="0"/>
        <v>136.76310000000004</v>
      </c>
      <c r="M5">
        <f t="shared" si="0"/>
        <v>140.49280000000005</v>
      </c>
      <c r="N5">
        <f t="shared" si="0"/>
        <v>144.28969999999995</v>
      </c>
      <c r="O5">
        <f t="shared" si="0"/>
        <v>148.15440000000004</v>
      </c>
      <c r="P5">
        <f t="shared" si="0"/>
        <v>152.08749999999995</v>
      </c>
      <c r="Q5">
        <f t="shared" si="0"/>
        <v>156.08959999999999</v>
      </c>
      <c r="R5">
        <f t="shared" si="0"/>
        <v>160.16129999999998</v>
      </c>
      <c r="S5">
        <f t="shared" si="0"/>
        <v>164.30319999999998</v>
      </c>
      <c r="T5">
        <f t="shared" si="0"/>
        <v>168.51589999999999</v>
      </c>
      <c r="U5">
        <f t="shared" si="0"/>
        <v>172.8</v>
      </c>
      <c r="X5" s="11">
        <v>2</v>
      </c>
      <c r="Y5" s="11">
        <f>AB4</f>
        <v>275085.63986420003</v>
      </c>
      <c r="Z5" s="16">
        <v>0</v>
      </c>
      <c r="AA5" s="14">
        <v>0.1047</v>
      </c>
      <c r="AB5" s="15">
        <f>FV(AA5, 1, 0, -(Y5+Z5))</f>
        <v>303887.1063579818</v>
      </c>
    </row>
    <row r="6" spans="1:31" x14ac:dyDescent="0.3">
      <c r="B6" s="4">
        <v>4</v>
      </c>
      <c r="C6">
        <f t="shared" si="1"/>
        <v>108.243216</v>
      </c>
      <c r="D6">
        <f t="shared" si="0"/>
        <v>112.55088099999999</v>
      </c>
      <c r="E6">
        <f t="shared" si="0"/>
        <v>116.98585600000003</v>
      </c>
      <c r="F6">
        <f t="shared" si="0"/>
        <v>121.550625</v>
      </c>
      <c r="G6">
        <f t="shared" si="0"/>
        <v>126.24769600000003</v>
      </c>
      <c r="H6">
        <f t="shared" si="0"/>
        <v>131.079601</v>
      </c>
      <c r="I6">
        <f t="shared" si="0"/>
        <v>136.04889600000004</v>
      </c>
      <c r="J6">
        <f t="shared" si="0"/>
        <v>141.15816100000004</v>
      </c>
      <c r="K6">
        <f t="shared" si="0"/>
        <v>146.41000000000005</v>
      </c>
      <c r="L6">
        <f t="shared" si="0"/>
        <v>151.80704100000005</v>
      </c>
      <c r="M6">
        <f t="shared" si="0"/>
        <v>157.35193600000002</v>
      </c>
      <c r="N6">
        <f t="shared" si="0"/>
        <v>163.04736099999991</v>
      </c>
      <c r="O6">
        <f t="shared" si="0"/>
        <v>168.89601600000009</v>
      </c>
      <c r="P6">
        <f t="shared" si="0"/>
        <v>174.90062499999993</v>
      </c>
      <c r="Q6">
        <f t="shared" si="0"/>
        <v>181.06393599999996</v>
      </c>
      <c r="R6">
        <f t="shared" si="0"/>
        <v>187.38872099999995</v>
      </c>
      <c r="S6">
        <f t="shared" si="0"/>
        <v>193.87777599999995</v>
      </c>
      <c r="T6">
        <f t="shared" si="0"/>
        <v>200.53392099999999</v>
      </c>
      <c r="U6">
        <f t="shared" si="0"/>
        <v>207.35999999999999</v>
      </c>
      <c r="X6" s="11">
        <v>3</v>
      </c>
      <c r="Y6" s="11">
        <f t="shared" ref="Y6:Y20" si="2">AB5</f>
        <v>303887.1063579818</v>
      </c>
      <c r="Z6" s="16">
        <v>0</v>
      </c>
      <c r="AA6" s="14">
        <v>0.1047</v>
      </c>
      <c r="AB6" s="15">
        <f t="shared" ref="AB6:AB20" si="3">FV(AA6, 1, 0, -(Y6+Z6))</f>
        <v>335704.0863936625</v>
      </c>
      <c r="AE6" t="s">
        <v>25</v>
      </c>
    </row>
    <row r="7" spans="1:31" x14ac:dyDescent="0.3">
      <c r="B7" s="4">
        <v>5</v>
      </c>
      <c r="C7">
        <f t="shared" si="1"/>
        <v>110.40808032</v>
      </c>
      <c r="D7">
        <f t="shared" si="0"/>
        <v>115.92740742999999</v>
      </c>
      <c r="E7">
        <f t="shared" si="0"/>
        <v>121.66529024000003</v>
      </c>
      <c r="F7">
        <f t="shared" si="0"/>
        <v>127.62815625000002</v>
      </c>
      <c r="G7">
        <f t="shared" si="0"/>
        <v>133.82255776000005</v>
      </c>
      <c r="H7">
        <f t="shared" si="0"/>
        <v>140.25517307000001</v>
      </c>
      <c r="I7">
        <f t="shared" si="0"/>
        <v>146.93280768000002</v>
      </c>
      <c r="J7">
        <f t="shared" si="0"/>
        <v>153.86239549000004</v>
      </c>
      <c r="K7">
        <f t="shared" si="0"/>
        <v>161.05100000000004</v>
      </c>
      <c r="L7">
        <f t="shared" si="0"/>
        <v>168.50581551000005</v>
      </c>
      <c r="M7">
        <f t="shared" si="0"/>
        <v>176.23416832000004</v>
      </c>
      <c r="N7">
        <f t="shared" si="0"/>
        <v>184.24351792999988</v>
      </c>
      <c r="O7">
        <f t="shared" si="0"/>
        <v>192.54145824000011</v>
      </c>
      <c r="P7">
        <f t="shared" si="0"/>
        <v>201.13571874999994</v>
      </c>
      <c r="Q7">
        <f t="shared" si="0"/>
        <v>210.03416575999995</v>
      </c>
      <c r="R7">
        <f t="shared" si="0"/>
        <v>219.2448035699999</v>
      </c>
      <c r="S7">
        <f t="shared" si="0"/>
        <v>228.77577567999992</v>
      </c>
      <c r="T7">
        <f t="shared" si="0"/>
        <v>238.63536598999997</v>
      </c>
      <c r="U7">
        <f t="shared" si="0"/>
        <v>248.83199999999999</v>
      </c>
      <c r="X7" s="11">
        <v>4</v>
      </c>
      <c r="Y7" s="11">
        <f t="shared" si="2"/>
        <v>335704.0863936625</v>
      </c>
      <c r="Z7" s="16">
        <v>0</v>
      </c>
      <c r="AA7" s="14">
        <v>0.1047</v>
      </c>
      <c r="AB7" s="15">
        <f t="shared" si="3"/>
        <v>370852.30423907895</v>
      </c>
    </row>
    <row r="8" spans="1:31" x14ac:dyDescent="0.3">
      <c r="B8" s="4">
        <v>6</v>
      </c>
      <c r="C8">
        <f t="shared" si="1"/>
        <v>112.61624192640001</v>
      </c>
      <c r="D8">
        <f t="shared" si="0"/>
        <v>119.40522965289999</v>
      </c>
      <c r="E8">
        <f t="shared" si="0"/>
        <v>126.53190184960003</v>
      </c>
      <c r="F8">
        <f t="shared" si="0"/>
        <v>134.0095640625</v>
      </c>
      <c r="G8">
        <f t="shared" si="0"/>
        <v>141.85191122560005</v>
      </c>
      <c r="H8">
        <f t="shared" si="0"/>
        <v>150.07303518489999</v>
      </c>
      <c r="I8">
        <f t="shared" si="0"/>
        <v>158.68743229440005</v>
      </c>
      <c r="J8">
        <f t="shared" si="0"/>
        <v>167.71001108410007</v>
      </c>
      <c r="K8">
        <f t="shared" si="0"/>
        <v>177.15610000000009</v>
      </c>
      <c r="L8">
        <f t="shared" si="0"/>
        <v>187.04145521610008</v>
      </c>
      <c r="M8">
        <f t="shared" si="0"/>
        <v>197.38226851840008</v>
      </c>
      <c r="N8">
        <f t="shared" si="0"/>
        <v>208.19517526089984</v>
      </c>
      <c r="O8">
        <f t="shared" si="0"/>
        <v>219.49726239360015</v>
      </c>
      <c r="P8">
        <f t="shared" si="0"/>
        <v>231.3060765624999</v>
      </c>
      <c r="Q8">
        <f t="shared" si="0"/>
        <v>243.63963228159994</v>
      </c>
      <c r="R8">
        <f t="shared" si="0"/>
        <v>256.51642017689989</v>
      </c>
      <c r="S8">
        <f t="shared" si="0"/>
        <v>269.9554153023999</v>
      </c>
      <c r="T8">
        <f t="shared" si="0"/>
        <v>283.97608552809993</v>
      </c>
      <c r="U8">
        <f t="shared" si="0"/>
        <v>298.59839999999997</v>
      </c>
      <c r="X8" s="11">
        <v>5</v>
      </c>
      <c r="Y8" s="11">
        <f t="shared" si="2"/>
        <v>370852.30423907895</v>
      </c>
      <c r="Z8" s="16">
        <v>0</v>
      </c>
      <c r="AA8" s="14">
        <v>0.1047</v>
      </c>
      <c r="AB8" s="15">
        <f t="shared" si="3"/>
        <v>409680.54049291054</v>
      </c>
    </row>
    <row r="9" spans="1:31" x14ac:dyDescent="0.3">
      <c r="A9" s="8" t="s">
        <v>2</v>
      </c>
      <c r="B9" s="4">
        <v>7</v>
      </c>
      <c r="C9">
        <f t="shared" si="1"/>
        <v>114.86856676492798</v>
      </c>
      <c r="D9">
        <f t="shared" si="0"/>
        <v>122.987386542487</v>
      </c>
      <c r="E9">
        <f t="shared" si="0"/>
        <v>131.59317792358402</v>
      </c>
      <c r="F9">
        <f t="shared" si="0"/>
        <v>140.71004226562502</v>
      </c>
      <c r="G9">
        <f t="shared" si="0"/>
        <v>150.36302589913609</v>
      </c>
      <c r="H9">
        <f t="shared" si="0"/>
        <v>160.57814764784302</v>
      </c>
      <c r="I9">
        <f t="shared" si="0"/>
        <v>171.38242687795207</v>
      </c>
      <c r="J9">
        <f t="shared" si="0"/>
        <v>182.80391208166907</v>
      </c>
      <c r="K9">
        <f t="shared" si="0"/>
        <v>194.87171000000012</v>
      </c>
      <c r="L9">
        <f t="shared" si="0"/>
        <v>207.61601528987109</v>
      </c>
      <c r="M9">
        <f t="shared" si="0"/>
        <v>221.0681407406081</v>
      </c>
      <c r="N9">
        <f t="shared" si="0"/>
        <v>235.2605480448168</v>
      </c>
      <c r="O9">
        <f t="shared" si="0"/>
        <v>250.22687912870421</v>
      </c>
      <c r="P9">
        <f t="shared" si="0"/>
        <v>266.00198804687483</v>
      </c>
      <c r="Q9">
        <f t="shared" si="0"/>
        <v>282.62197344665594</v>
      </c>
      <c r="R9">
        <f t="shared" si="0"/>
        <v>300.12421160697284</v>
      </c>
      <c r="S9">
        <f t="shared" si="0"/>
        <v>318.54739005683189</v>
      </c>
      <c r="T9">
        <f t="shared" si="0"/>
        <v>337.93154177843894</v>
      </c>
      <c r="U9">
        <f t="shared" si="0"/>
        <v>358.31807999999995</v>
      </c>
      <c r="X9" s="11">
        <v>6</v>
      </c>
      <c r="Y9" s="11">
        <f t="shared" si="2"/>
        <v>409680.54049291054</v>
      </c>
      <c r="Z9" s="16">
        <v>0</v>
      </c>
      <c r="AA9" s="14">
        <v>0.1047</v>
      </c>
      <c r="AB9" s="15">
        <f t="shared" si="3"/>
        <v>452574.09308251826</v>
      </c>
    </row>
    <row r="10" spans="1:31" x14ac:dyDescent="0.3">
      <c r="A10" s="8"/>
      <c r="B10" s="4">
        <v>8</v>
      </c>
      <c r="C10">
        <f t="shared" si="1"/>
        <v>117.16593810022655</v>
      </c>
      <c r="D10">
        <f t="shared" si="0"/>
        <v>126.67700813876159</v>
      </c>
      <c r="E10">
        <f t="shared" si="0"/>
        <v>136.85690504052741</v>
      </c>
      <c r="F10">
        <f t="shared" si="0"/>
        <v>147.74554437890626</v>
      </c>
      <c r="G10">
        <f t="shared" si="0"/>
        <v>159.38480745308422</v>
      </c>
      <c r="H10">
        <f t="shared" si="0"/>
        <v>171.81861798319201</v>
      </c>
      <c r="I10">
        <f t="shared" si="0"/>
        <v>185.09302102818822</v>
      </c>
      <c r="J10">
        <f t="shared" si="0"/>
        <v>199.25626416901929</v>
      </c>
      <c r="K10">
        <f t="shared" si="0"/>
        <v>214.35888100000011</v>
      </c>
      <c r="L10">
        <f t="shared" si="0"/>
        <v>230.45377697175695</v>
      </c>
      <c r="M10">
        <f t="shared" si="0"/>
        <v>247.59631762948109</v>
      </c>
      <c r="N10">
        <f t="shared" si="0"/>
        <v>265.84441929064297</v>
      </c>
      <c r="O10">
        <f t="shared" si="0"/>
        <v>285.25864220672281</v>
      </c>
      <c r="P10">
        <f t="shared" si="0"/>
        <v>305.90228625390603</v>
      </c>
      <c r="Q10">
        <f t="shared" si="0"/>
        <v>327.84148919812088</v>
      </c>
      <c r="R10">
        <f t="shared" si="0"/>
        <v>351.14532758015821</v>
      </c>
      <c r="S10">
        <f t="shared" si="0"/>
        <v>375.88592026706158</v>
      </c>
      <c r="T10">
        <f t="shared" si="0"/>
        <v>402.13853471634241</v>
      </c>
      <c r="U10">
        <f t="shared" si="0"/>
        <v>429.98169599999994</v>
      </c>
      <c r="X10" s="11">
        <v>7</v>
      </c>
      <c r="Y10" s="11">
        <f t="shared" si="2"/>
        <v>452574.09308251826</v>
      </c>
      <c r="Z10" s="16">
        <v>0</v>
      </c>
      <c r="AA10" s="14">
        <v>0.1047</v>
      </c>
      <c r="AB10" s="15">
        <f t="shared" si="3"/>
        <v>499958.6006282579</v>
      </c>
    </row>
    <row r="11" spans="1:31" x14ac:dyDescent="0.3">
      <c r="A11" s="8"/>
      <c r="B11" s="4">
        <v>9</v>
      </c>
      <c r="C11">
        <f t="shared" si="1"/>
        <v>119.50925686223108</v>
      </c>
      <c r="D11">
        <f t="shared" si="0"/>
        <v>130.47731838292444</v>
      </c>
      <c r="E11">
        <f t="shared" si="0"/>
        <v>142.33118124214852</v>
      </c>
      <c r="F11">
        <f t="shared" si="0"/>
        <v>155.13282159785157</v>
      </c>
      <c r="G11">
        <f t="shared" si="0"/>
        <v>168.94789590026929</v>
      </c>
      <c r="H11">
        <f t="shared" si="0"/>
        <v>183.84592124201549</v>
      </c>
      <c r="I11">
        <f t="shared" si="0"/>
        <v>199.90046271044329</v>
      </c>
      <c r="J11">
        <f t="shared" si="0"/>
        <v>217.18932794423105</v>
      </c>
      <c r="K11">
        <f t="shared" si="0"/>
        <v>235.79476910000014</v>
      </c>
      <c r="L11">
        <f t="shared" si="0"/>
        <v>255.80369243865024</v>
      </c>
      <c r="M11">
        <f t="shared" si="0"/>
        <v>277.3078757450188</v>
      </c>
      <c r="N11">
        <f t="shared" si="0"/>
        <v>300.40419379842655</v>
      </c>
      <c r="O11">
        <f t="shared" si="0"/>
        <v>325.19485211566405</v>
      </c>
      <c r="P11">
        <f t="shared" si="0"/>
        <v>351.78762919199193</v>
      </c>
      <c r="Q11">
        <f t="shared" si="0"/>
        <v>380.29612746982019</v>
      </c>
      <c r="R11">
        <f t="shared" si="0"/>
        <v>410.84003326878502</v>
      </c>
      <c r="S11">
        <f t="shared" si="0"/>
        <v>443.54538591513267</v>
      </c>
      <c r="T11">
        <f t="shared" si="0"/>
        <v>478.54485631244739</v>
      </c>
      <c r="U11">
        <f t="shared" si="0"/>
        <v>515.97803519999991</v>
      </c>
      <c r="X11" s="11">
        <v>8</v>
      </c>
      <c r="Y11" s="11">
        <f t="shared" si="2"/>
        <v>499958.6006282579</v>
      </c>
      <c r="Z11" s="16">
        <v>0</v>
      </c>
      <c r="AA11" s="14">
        <v>0.1047</v>
      </c>
      <c r="AB11" s="15">
        <f t="shared" si="3"/>
        <v>552304.26611403655</v>
      </c>
    </row>
    <row r="12" spans="1:31" x14ac:dyDescent="0.3">
      <c r="A12" s="8"/>
      <c r="B12" s="4">
        <v>10</v>
      </c>
      <c r="C12">
        <f t="shared" si="1"/>
        <v>121.89944199947571</v>
      </c>
      <c r="D12">
        <f t="shared" si="0"/>
        <v>134.39163793441219</v>
      </c>
      <c r="E12">
        <f t="shared" si="0"/>
        <v>148.02442849183447</v>
      </c>
      <c r="F12">
        <f t="shared" si="0"/>
        <v>162.88946267774415</v>
      </c>
      <c r="G12">
        <f t="shared" si="0"/>
        <v>179.08476965428545</v>
      </c>
      <c r="H12">
        <f t="shared" si="0"/>
        <v>196.71513572895657</v>
      </c>
      <c r="I12">
        <f t="shared" si="0"/>
        <v>215.89249972727879</v>
      </c>
      <c r="J12">
        <f t="shared" si="0"/>
        <v>236.73636745921186</v>
      </c>
      <c r="K12">
        <f t="shared" si="0"/>
        <v>259.37424601000021</v>
      </c>
      <c r="L12">
        <f t="shared" si="0"/>
        <v>283.94209860690182</v>
      </c>
      <c r="M12">
        <f t="shared" si="0"/>
        <v>310.58482083442112</v>
      </c>
      <c r="N12">
        <f t="shared" si="0"/>
        <v>339.45673899222191</v>
      </c>
      <c r="O12">
        <f t="shared" si="0"/>
        <v>370.72213141185711</v>
      </c>
      <c r="P12">
        <f t="shared" si="0"/>
        <v>404.55577357079068</v>
      </c>
      <c r="Q12">
        <f t="shared" si="0"/>
        <v>441.14350786499142</v>
      </c>
      <c r="R12">
        <f t="shared" si="0"/>
        <v>480.68283892447852</v>
      </c>
      <c r="S12">
        <f t="shared" si="0"/>
        <v>523.38355537985649</v>
      </c>
      <c r="T12">
        <f t="shared" si="0"/>
        <v>569.46837901181243</v>
      </c>
      <c r="U12">
        <f t="shared" si="0"/>
        <v>619.17364223999994</v>
      </c>
      <c r="X12" s="11">
        <v>9</v>
      </c>
      <c r="Y12" s="11">
        <f t="shared" si="2"/>
        <v>552304.26611403655</v>
      </c>
      <c r="Z12" s="16">
        <v>0</v>
      </c>
      <c r="AA12" s="14">
        <v>0.1047</v>
      </c>
      <c r="AB12" s="15">
        <f t="shared" si="3"/>
        <v>610130.52277617622</v>
      </c>
    </row>
    <row r="13" spans="1:31" x14ac:dyDescent="0.3">
      <c r="A13" s="8"/>
      <c r="B13" s="4">
        <v>11</v>
      </c>
      <c r="C13">
        <f t="shared" si="1"/>
        <v>124.3374308394652</v>
      </c>
      <c r="D13">
        <f t="shared" si="0"/>
        <v>138.42338707244454</v>
      </c>
      <c r="E13">
        <f t="shared" si="0"/>
        <v>153.94540563150784</v>
      </c>
      <c r="F13">
        <f t="shared" si="0"/>
        <v>171.03393581163138</v>
      </c>
      <c r="G13">
        <f t="shared" si="0"/>
        <v>189.82985583354261</v>
      </c>
      <c r="H13">
        <f t="shared" si="0"/>
        <v>210.48519522998356</v>
      </c>
      <c r="I13">
        <f t="shared" si="0"/>
        <v>233.16389970546106</v>
      </c>
      <c r="J13">
        <f t="shared" si="0"/>
        <v>258.04264053054095</v>
      </c>
      <c r="K13">
        <f t="shared" si="0"/>
        <v>285.31167061100024</v>
      </c>
      <c r="L13">
        <f t="shared" si="0"/>
        <v>315.17572945366101</v>
      </c>
      <c r="M13">
        <f t="shared" si="0"/>
        <v>347.85499933455174</v>
      </c>
      <c r="N13">
        <f t="shared" si="0"/>
        <v>383.58611506121071</v>
      </c>
      <c r="O13">
        <f t="shared" si="0"/>
        <v>422.62322980951711</v>
      </c>
      <c r="P13">
        <f t="shared" si="0"/>
        <v>465.23913960640925</v>
      </c>
      <c r="Q13">
        <f t="shared" si="0"/>
        <v>511.72646912339002</v>
      </c>
      <c r="R13">
        <f t="shared" si="0"/>
        <v>562.39892154163988</v>
      </c>
      <c r="S13">
        <f t="shared" si="0"/>
        <v>617.5925953482307</v>
      </c>
      <c r="T13">
        <f t="shared" si="0"/>
        <v>677.66737102405671</v>
      </c>
      <c r="U13">
        <f t="shared" si="0"/>
        <v>743.0083706879999</v>
      </c>
      <c r="X13" s="11">
        <v>10</v>
      </c>
      <c r="Y13" s="11">
        <f t="shared" si="2"/>
        <v>610130.52277617622</v>
      </c>
      <c r="Z13" s="16">
        <v>0</v>
      </c>
      <c r="AA13" s="14">
        <v>0.1047</v>
      </c>
      <c r="AB13" s="15">
        <f t="shared" si="3"/>
        <v>674011.18851084192</v>
      </c>
    </row>
    <row r="14" spans="1:31" x14ac:dyDescent="0.3">
      <c r="A14" s="8"/>
      <c r="B14" s="4">
        <v>12</v>
      </c>
      <c r="C14">
        <f t="shared" si="1"/>
        <v>126.82417945625453</v>
      </c>
      <c r="D14">
        <f t="shared" si="0"/>
        <v>142.57608868461787</v>
      </c>
      <c r="E14">
        <f t="shared" si="0"/>
        <v>160.10322185676819</v>
      </c>
      <c r="F14">
        <f t="shared" si="0"/>
        <v>179.58563260221291</v>
      </c>
      <c r="G14">
        <f t="shared" si="0"/>
        <v>201.2196471835552</v>
      </c>
      <c r="H14">
        <f t="shared" si="0"/>
        <v>225.21915889608235</v>
      </c>
      <c r="I14">
        <f t="shared" si="0"/>
        <v>251.81701168189798</v>
      </c>
      <c r="J14">
        <f t="shared" si="0"/>
        <v>281.26647817828962</v>
      </c>
      <c r="K14">
        <f t="shared" si="0"/>
        <v>313.84283767210025</v>
      </c>
      <c r="L14">
        <f t="shared" si="0"/>
        <v>349.84505969356377</v>
      </c>
      <c r="M14">
        <f t="shared" si="0"/>
        <v>389.59759925469785</v>
      </c>
      <c r="N14">
        <f t="shared" si="0"/>
        <v>433.45231001916807</v>
      </c>
      <c r="O14">
        <f t="shared" si="0"/>
        <v>481.7904819828496</v>
      </c>
      <c r="P14">
        <f t="shared" si="0"/>
        <v>535.02501054737058</v>
      </c>
      <c r="Q14">
        <f t="shared" si="0"/>
        <v>593.60270418313235</v>
      </c>
      <c r="R14">
        <f t="shared" si="0"/>
        <v>658.00673820371844</v>
      </c>
      <c r="S14">
        <f t="shared" si="0"/>
        <v>728.75926251091209</v>
      </c>
      <c r="T14">
        <f t="shared" si="0"/>
        <v>806.42417151862753</v>
      </c>
      <c r="U14">
        <f t="shared" si="0"/>
        <v>891.61004482559974</v>
      </c>
      <c r="X14" s="11">
        <v>11</v>
      </c>
      <c r="Y14" s="11">
        <f t="shared" si="2"/>
        <v>674011.18851084192</v>
      </c>
      <c r="Z14" s="16">
        <v>0</v>
      </c>
      <c r="AA14" s="14">
        <v>0.1047</v>
      </c>
      <c r="AB14" s="15">
        <f t="shared" si="3"/>
        <v>744580.15994792711</v>
      </c>
    </row>
    <row r="15" spans="1:31" x14ac:dyDescent="0.3">
      <c r="A15" s="8"/>
      <c r="B15" s="4">
        <v>13</v>
      </c>
      <c r="C15">
        <f t="shared" si="1"/>
        <v>129.3606630453796</v>
      </c>
      <c r="D15">
        <f t="shared" si="0"/>
        <v>146.8533713451564</v>
      </c>
      <c r="E15">
        <f t="shared" si="0"/>
        <v>166.50735073103891</v>
      </c>
      <c r="F15">
        <f t="shared" si="0"/>
        <v>188.56491423232359</v>
      </c>
      <c r="G15">
        <f t="shared" si="0"/>
        <v>213.2928260145685</v>
      </c>
      <c r="H15">
        <f t="shared" si="0"/>
        <v>240.98450001880815</v>
      </c>
      <c r="I15">
        <f t="shared" si="0"/>
        <v>271.96237261644984</v>
      </c>
      <c r="J15">
        <f t="shared" si="0"/>
        <v>306.58046121433574</v>
      </c>
      <c r="K15">
        <f t="shared" si="0"/>
        <v>345.22712143931028</v>
      </c>
      <c r="L15">
        <f t="shared" si="0"/>
        <v>388.32801625985576</v>
      </c>
      <c r="M15">
        <f t="shared" si="0"/>
        <v>436.34931116526172</v>
      </c>
      <c r="N15">
        <f t="shared" si="0"/>
        <v>489.80111032165991</v>
      </c>
      <c r="O15">
        <f t="shared" si="0"/>
        <v>549.24114946044858</v>
      </c>
      <c r="P15">
        <f t="shared" si="0"/>
        <v>615.27876212947615</v>
      </c>
      <c r="Q15">
        <f t="shared" si="0"/>
        <v>688.57913685243352</v>
      </c>
      <c r="R15">
        <f t="shared" si="0"/>
        <v>769.86788369835062</v>
      </c>
      <c r="S15">
        <f t="shared" si="0"/>
        <v>859.93592976287619</v>
      </c>
      <c r="T15">
        <f t="shared" si="0"/>
        <v>959.64476410716668</v>
      </c>
      <c r="U15">
        <f t="shared" si="0"/>
        <v>1069.9320537907197</v>
      </c>
      <c r="X15" s="11">
        <v>12</v>
      </c>
      <c r="Y15" s="11">
        <f t="shared" si="2"/>
        <v>744580.15994792711</v>
      </c>
      <c r="Z15" s="16">
        <v>0</v>
      </c>
      <c r="AA15" s="14">
        <v>0.1047</v>
      </c>
      <c r="AB15" s="15">
        <f t="shared" si="3"/>
        <v>822537.70269447507</v>
      </c>
    </row>
    <row r="16" spans="1:31" x14ac:dyDescent="0.3">
      <c r="B16" s="4">
        <v>14</v>
      </c>
      <c r="C16">
        <f t="shared" si="1"/>
        <v>131.94787630628721</v>
      </c>
      <c r="D16">
        <f t="shared" si="0"/>
        <v>151.25897248551109</v>
      </c>
      <c r="E16">
        <f t="shared" si="0"/>
        <v>173.16764476028047</v>
      </c>
      <c r="F16">
        <f t="shared" si="0"/>
        <v>197.99315994393973</v>
      </c>
      <c r="G16">
        <f t="shared" si="0"/>
        <v>226.09039557544261</v>
      </c>
      <c r="H16">
        <f t="shared" si="0"/>
        <v>257.85341502012471</v>
      </c>
      <c r="I16">
        <f t="shared" si="0"/>
        <v>293.71936242576584</v>
      </c>
      <c r="J16">
        <f t="shared" si="0"/>
        <v>334.17270272362595</v>
      </c>
      <c r="K16">
        <f t="shared" si="0"/>
        <v>379.74983358324141</v>
      </c>
      <c r="L16">
        <f t="shared" si="0"/>
        <v>431.04409804843993</v>
      </c>
      <c r="M16">
        <f t="shared" si="0"/>
        <v>488.71122850509312</v>
      </c>
      <c r="N16">
        <f t="shared" si="0"/>
        <v>553.47525466347554</v>
      </c>
      <c r="O16">
        <f t="shared" si="0"/>
        <v>626.13491038491145</v>
      </c>
      <c r="P16">
        <f t="shared" si="0"/>
        <v>707.57057644889755</v>
      </c>
      <c r="Q16">
        <f t="shared" si="0"/>
        <v>798.75179874882281</v>
      </c>
      <c r="R16">
        <f t="shared" si="0"/>
        <v>900.74542392707019</v>
      </c>
      <c r="S16">
        <f t="shared" si="0"/>
        <v>1014.724397120194</v>
      </c>
      <c r="T16">
        <f t="shared" si="0"/>
        <v>1141.9772692875283</v>
      </c>
      <c r="U16">
        <f t="shared" si="0"/>
        <v>1283.9184645488635</v>
      </c>
      <c r="X16" s="11">
        <v>13</v>
      </c>
      <c r="Y16" s="11">
        <f t="shared" si="2"/>
        <v>822537.70269447507</v>
      </c>
      <c r="Z16" s="16">
        <v>0</v>
      </c>
      <c r="AA16" s="14">
        <v>0.1047</v>
      </c>
      <c r="AB16" s="15">
        <f t="shared" si="3"/>
        <v>908657.40016658662</v>
      </c>
    </row>
    <row r="17" spans="2:33" x14ac:dyDescent="0.3">
      <c r="B17" s="4">
        <v>15</v>
      </c>
      <c r="C17">
        <f t="shared" si="1"/>
        <v>134.58683383241294</v>
      </c>
      <c r="D17">
        <f t="shared" si="0"/>
        <v>155.79674166007644</v>
      </c>
      <c r="E17">
        <f t="shared" si="0"/>
        <v>180.09435055069167</v>
      </c>
      <c r="F17">
        <f t="shared" si="0"/>
        <v>207.8928179411368</v>
      </c>
      <c r="G17">
        <f t="shared" si="0"/>
        <v>239.65581930996925</v>
      </c>
      <c r="H17">
        <f t="shared" si="0"/>
        <v>275.90315407153344</v>
      </c>
      <c r="I17">
        <f t="shared" si="0"/>
        <v>317.21691141982717</v>
      </c>
      <c r="J17">
        <f t="shared" si="0"/>
        <v>364.24824596875231</v>
      </c>
      <c r="K17">
        <f t="shared" si="0"/>
        <v>417.72481694156556</v>
      </c>
      <c r="L17">
        <f t="shared" si="0"/>
        <v>478.45894883376826</v>
      </c>
      <c r="M17">
        <f t="shared" si="0"/>
        <v>547.35657592570431</v>
      </c>
      <c r="N17">
        <f t="shared" si="0"/>
        <v>625.42703776972735</v>
      </c>
      <c r="O17">
        <f t="shared" si="0"/>
        <v>713.79379783879915</v>
      </c>
      <c r="P17">
        <f t="shared" si="0"/>
        <v>813.70616291623196</v>
      </c>
      <c r="Q17">
        <f t="shared" si="0"/>
        <v>926.55208654863441</v>
      </c>
      <c r="R17">
        <f t="shared" si="0"/>
        <v>1053.8721459946719</v>
      </c>
      <c r="S17">
        <f t="shared" si="0"/>
        <v>1197.3747886018289</v>
      </c>
      <c r="T17">
        <f t="shared" si="0"/>
        <v>1358.9529504521588</v>
      </c>
      <c r="U17">
        <f t="shared" si="0"/>
        <v>1540.7021574586365</v>
      </c>
      <c r="X17" s="11">
        <v>14</v>
      </c>
      <c r="Y17" s="11">
        <f t="shared" si="2"/>
        <v>908657.40016658662</v>
      </c>
      <c r="Z17" s="16">
        <v>0</v>
      </c>
      <c r="AA17" s="14">
        <v>0.1047</v>
      </c>
      <c r="AB17" s="15">
        <f t="shared" si="3"/>
        <v>1003793.8299640282</v>
      </c>
    </row>
    <row r="18" spans="2:33" x14ac:dyDescent="0.3">
      <c r="B18" s="4">
        <v>16</v>
      </c>
      <c r="C18">
        <f t="shared" si="1"/>
        <v>137.27857050906121</v>
      </c>
      <c r="D18">
        <f t="shared" si="0"/>
        <v>160.4706439098787</v>
      </c>
      <c r="E18">
        <f t="shared" si="0"/>
        <v>187.29812457271936</v>
      </c>
      <c r="F18">
        <f t="shared" si="0"/>
        <v>218.2874588381936</v>
      </c>
      <c r="G18">
        <f t="shared" ref="G18:U22" si="4">$B$3*POWER((1+(G$3/100)), $B18)</f>
        <v>254.03516846856732</v>
      </c>
      <c r="H18">
        <f t="shared" si="4"/>
        <v>295.21637485654077</v>
      </c>
      <c r="I18">
        <f t="shared" si="4"/>
        <v>342.59426433341332</v>
      </c>
      <c r="J18">
        <f t="shared" si="4"/>
        <v>397.03058810594001</v>
      </c>
      <c r="K18">
        <f t="shared" si="4"/>
        <v>459.49729863572213</v>
      </c>
      <c r="L18">
        <f t="shared" si="4"/>
        <v>531.08943320548292</v>
      </c>
      <c r="M18">
        <f t="shared" si="4"/>
        <v>613.03936503678892</v>
      </c>
      <c r="N18">
        <f t="shared" si="4"/>
        <v>706.73255267979187</v>
      </c>
      <c r="O18">
        <f t="shared" si="4"/>
        <v>813.72492953623112</v>
      </c>
      <c r="P18">
        <f t="shared" si="4"/>
        <v>935.76208735366663</v>
      </c>
      <c r="Q18">
        <f t="shared" si="4"/>
        <v>1074.800420396416</v>
      </c>
      <c r="R18">
        <f t="shared" si="4"/>
        <v>1233.0304108137661</v>
      </c>
      <c r="S18">
        <f t="shared" si="4"/>
        <v>1412.902250550158</v>
      </c>
      <c r="T18">
        <f t="shared" si="4"/>
        <v>1617.154011038069</v>
      </c>
      <c r="U18">
        <f t="shared" si="4"/>
        <v>1848.8425889503635</v>
      </c>
      <c r="X18" s="11">
        <v>15</v>
      </c>
      <c r="Y18" s="11">
        <f t="shared" si="2"/>
        <v>1003793.8299640282</v>
      </c>
      <c r="Z18" s="16">
        <v>0</v>
      </c>
      <c r="AA18" s="14">
        <v>0.1047</v>
      </c>
      <c r="AB18" s="15">
        <f t="shared" si="3"/>
        <v>1108891.0439612619</v>
      </c>
    </row>
    <row r="19" spans="2:33" x14ac:dyDescent="0.3">
      <c r="B19" s="4">
        <v>17</v>
      </c>
      <c r="C19">
        <f t="shared" si="1"/>
        <v>140.02414191924245</v>
      </c>
      <c r="D19">
        <f t="shared" si="1"/>
        <v>165.28476322717506</v>
      </c>
      <c r="E19">
        <f t="shared" si="1"/>
        <v>194.79004955562814</v>
      </c>
      <c r="F19">
        <f t="shared" si="1"/>
        <v>229.2018317801033</v>
      </c>
      <c r="G19">
        <f t="shared" si="1"/>
        <v>269.2772785766814</v>
      </c>
      <c r="H19">
        <f t="shared" si="1"/>
        <v>315.8815210964986</v>
      </c>
      <c r="I19">
        <f t="shared" si="1"/>
        <v>370.00180548008638</v>
      </c>
      <c r="J19">
        <f t="shared" si="1"/>
        <v>432.76334103547464</v>
      </c>
      <c r="K19">
        <f t="shared" si="1"/>
        <v>505.44702849929433</v>
      </c>
      <c r="L19">
        <f t="shared" si="1"/>
        <v>589.5092708580861</v>
      </c>
      <c r="M19">
        <f t="shared" si="1"/>
        <v>686.60408884120363</v>
      </c>
      <c r="N19">
        <f t="shared" si="1"/>
        <v>798.60778452816476</v>
      </c>
      <c r="O19">
        <f t="shared" si="1"/>
        <v>927.64641967130365</v>
      </c>
      <c r="P19">
        <f t="shared" si="1"/>
        <v>1076.1264004567165</v>
      </c>
      <c r="Q19">
        <f t="shared" si="1"/>
        <v>1246.7684876598423</v>
      </c>
      <c r="R19">
        <f t="shared" si="1"/>
        <v>1442.6455806521062</v>
      </c>
      <c r="S19">
        <f t="shared" si="4"/>
        <v>1667.2246556491864</v>
      </c>
      <c r="T19">
        <f t="shared" si="4"/>
        <v>1924.413273135302</v>
      </c>
      <c r="U19">
        <f t="shared" si="4"/>
        <v>2218.6111067404363</v>
      </c>
      <c r="X19" s="11">
        <v>16</v>
      </c>
      <c r="Y19" s="11">
        <f t="shared" si="2"/>
        <v>1108891.0439612619</v>
      </c>
      <c r="Z19" s="16">
        <v>0</v>
      </c>
      <c r="AA19" s="14">
        <v>0.1047</v>
      </c>
      <c r="AB19" s="15">
        <f t="shared" si="3"/>
        <v>1224991.936264006</v>
      </c>
    </row>
    <row r="20" spans="2:33" x14ac:dyDescent="0.3">
      <c r="B20" s="4">
        <v>18</v>
      </c>
      <c r="C20">
        <f t="shared" si="1"/>
        <v>142.82462475762728</v>
      </c>
      <c r="D20">
        <f t="shared" si="1"/>
        <v>170.24330612399032</v>
      </c>
      <c r="E20">
        <f t="shared" si="1"/>
        <v>202.5816515378533</v>
      </c>
      <c r="F20">
        <f t="shared" si="1"/>
        <v>240.66192336910848</v>
      </c>
      <c r="G20">
        <f t="shared" si="1"/>
        <v>285.43391529128229</v>
      </c>
      <c r="H20">
        <f t="shared" si="1"/>
        <v>337.99322757325353</v>
      </c>
      <c r="I20">
        <f t="shared" si="1"/>
        <v>399.60194991849335</v>
      </c>
      <c r="J20">
        <f t="shared" si="1"/>
        <v>471.71204172866743</v>
      </c>
      <c r="K20">
        <f t="shared" si="1"/>
        <v>555.99173134922376</v>
      </c>
      <c r="L20">
        <f t="shared" si="1"/>
        <v>654.35529065247556</v>
      </c>
      <c r="M20">
        <f t="shared" si="1"/>
        <v>768.99657950214817</v>
      </c>
      <c r="N20">
        <f t="shared" si="1"/>
        <v>902.42679651682602</v>
      </c>
      <c r="O20">
        <f t="shared" si="1"/>
        <v>1057.5169184252863</v>
      </c>
      <c r="P20">
        <f t="shared" si="1"/>
        <v>1237.5453605252237</v>
      </c>
      <c r="Q20">
        <f t="shared" si="1"/>
        <v>1446.2514456854171</v>
      </c>
      <c r="R20">
        <f t="shared" si="1"/>
        <v>1687.8953293629643</v>
      </c>
      <c r="S20">
        <f t="shared" si="4"/>
        <v>1967.3250936660399</v>
      </c>
      <c r="T20">
        <f t="shared" si="4"/>
        <v>2290.0517950310091</v>
      </c>
      <c r="U20">
        <f t="shared" si="4"/>
        <v>2662.3333280885236</v>
      </c>
      <c r="X20" s="11">
        <v>17</v>
      </c>
      <c r="Y20" s="11">
        <f t="shared" si="2"/>
        <v>1224991.936264006</v>
      </c>
      <c r="Z20" s="16">
        <v>0</v>
      </c>
      <c r="AA20" s="14">
        <v>0.1047</v>
      </c>
      <c r="AB20" s="15">
        <f t="shared" si="3"/>
        <v>1353248.5919908474</v>
      </c>
      <c r="AG20">
        <v>500000</v>
      </c>
    </row>
    <row r="21" spans="2:33" x14ac:dyDescent="0.3">
      <c r="B21" s="4">
        <v>19</v>
      </c>
      <c r="C21">
        <f t="shared" si="1"/>
        <v>145.68111725277981</v>
      </c>
      <c r="D21">
        <f t="shared" si="1"/>
        <v>175.35060530771003</v>
      </c>
      <c r="E21">
        <f t="shared" si="1"/>
        <v>210.68491759936742</v>
      </c>
      <c r="F21">
        <f t="shared" si="1"/>
        <v>252.69501953756389</v>
      </c>
      <c r="G21">
        <f t="shared" si="1"/>
        <v>302.55995020875923</v>
      </c>
      <c r="H21">
        <f t="shared" si="1"/>
        <v>361.65275350338129</v>
      </c>
      <c r="I21">
        <f t="shared" si="1"/>
        <v>431.57010591197286</v>
      </c>
      <c r="J21">
        <f t="shared" si="1"/>
        <v>514.16612548424746</v>
      </c>
      <c r="K21">
        <f t="shared" si="1"/>
        <v>611.59090448414634</v>
      </c>
      <c r="L21">
        <f t="shared" si="1"/>
        <v>726.33437262424798</v>
      </c>
      <c r="M21">
        <f t="shared" si="1"/>
        <v>861.27616904240597</v>
      </c>
      <c r="N21">
        <f t="shared" si="1"/>
        <v>1019.7422800640131</v>
      </c>
      <c r="O21">
        <f t="shared" si="1"/>
        <v>1205.5692870048263</v>
      </c>
      <c r="P21">
        <f t="shared" si="1"/>
        <v>1423.1771646040074</v>
      </c>
      <c r="Q21">
        <f t="shared" si="1"/>
        <v>1677.6516769950838</v>
      </c>
      <c r="R21">
        <f t="shared" si="1"/>
        <v>1974.837535354668</v>
      </c>
      <c r="S21">
        <f t="shared" si="4"/>
        <v>2321.4436105259265</v>
      </c>
      <c r="T21">
        <f t="shared" si="4"/>
        <v>2725.1616360869011</v>
      </c>
      <c r="U21">
        <f t="shared" si="4"/>
        <v>3194.7999937062282</v>
      </c>
    </row>
    <row r="22" spans="2:33" x14ac:dyDescent="0.3">
      <c r="B22" s="4">
        <v>20</v>
      </c>
      <c r="C22">
        <f t="shared" si="1"/>
        <v>148.59473959783543</v>
      </c>
      <c r="D22">
        <f t="shared" si="1"/>
        <v>180.61112346694134</v>
      </c>
      <c r="E22">
        <f t="shared" si="1"/>
        <v>219.11231430334212</v>
      </c>
      <c r="F22">
        <f t="shared" si="1"/>
        <v>265.32977051444209</v>
      </c>
      <c r="G22">
        <f t="shared" si="1"/>
        <v>320.71354722128478</v>
      </c>
      <c r="H22">
        <f t="shared" si="1"/>
        <v>386.96844624861797</v>
      </c>
      <c r="I22">
        <f t="shared" si="1"/>
        <v>466.09571438493066</v>
      </c>
      <c r="J22">
        <f t="shared" si="1"/>
        <v>560.44107677782972</v>
      </c>
      <c r="K22">
        <f t="shared" si="1"/>
        <v>672.74999493256087</v>
      </c>
      <c r="L22">
        <f t="shared" si="1"/>
        <v>806.23115361291525</v>
      </c>
      <c r="M22">
        <f t="shared" si="1"/>
        <v>964.62930932749464</v>
      </c>
      <c r="N22">
        <f t="shared" si="1"/>
        <v>1152.3087764723348</v>
      </c>
      <c r="O22">
        <f t="shared" si="1"/>
        <v>1374.3489871855022</v>
      </c>
      <c r="P22">
        <f t="shared" si="1"/>
        <v>1636.6537392946082</v>
      </c>
      <c r="Q22">
        <f t="shared" si="1"/>
        <v>1946.0759453142969</v>
      </c>
      <c r="R22">
        <f t="shared" si="1"/>
        <v>2310.5599163649613</v>
      </c>
      <c r="S22">
        <f t="shared" si="4"/>
        <v>2739.3034604205932</v>
      </c>
      <c r="T22">
        <f t="shared" si="4"/>
        <v>3242.9423469434118</v>
      </c>
      <c r="U22">
        <f t="shared" si="4"/>
        <v>3833.7599924474739</v>
      </c>
    </row>
    <row r="26" spans="2:33" x14ac:dyDescent="0.3">
      <c r="H26" t="s">
        <v>0</v>
      </c>
      <c r="L26">
        <f>B3*((1+(I3/100))^B9)</f>
        <v>171.38242687795207</v>
      </c>
      <c r="N26" s="2">
        <f>FV(7%, 8, 0, -100)</f>
        <v>171.81861798319201</v>
      </c>
    </row>
    <row r="27" spans="2:33" x14ac:dyDescent="0.3">
      <c r="H27" t="s">
        <v>3</v>
      </c>
      <c r="N27" s="2">
        <f>FV(15%, 18, 0, -100)</f>
        <v>1237.5453605252237</v>
      </c>
    </row>
    <row r="29" spans="2:33" x14ac:dyDescent="0.3">
      <c r="L29" t="s">
        <v>4</v>
      </c>
    </row>
    <row r="31" spans="2:33" x14ac:dyDescent="0.3">
      <c r="I31" t="s">
        <v>5</v>
      </c>
      <c r="J31" t="s">
        <v>8</v>
      </c>
    </row>
    <row r="36" spans="9:12" x14ac:dyDescent="0.3">
      <c r="I36" s="10" t="s">
        <v>10</v>
      </c>
      <c r="J36" s="10"/>
      <c r="K36" s="10"/>
      <c r="L36" s="10"/>
    </row>
    <row r="38" spans="9:12" x14ac:dyDescent="0.3">
      <c r="I38" t="s">
        <v>13</v>
      </c>
    </row>
    <row r="39" spans="9:12" x14ac:dyDescent="0.3">
      <c r="I39" t="s">
        <v>6</v>
      </c>
    </row>
    <row r="41" spans="9:12" x14ac:dyDescent="0.3">
      <c r="I41" t="s">
        <v>7</v>
      </c>
      <c r="J41" t="s">
        <v>9</v>
      </c>
      <c r="L41">
        <f>(G11/100)*100000</f>
        <v>168947.89590026927</v>
      </c>
    </row>
    <row r="44" spans="9:12" x14ac:dyDescent="0.3">
      <c r="I44" s="10" t="s">
        <v>11</v>
      </c>
      <c r="J44" s="10"/>
      <c r="K44" s="10"/>
      <c r="L44" s="10"/>
    </row>
    <row r="46" spans="9:12" x14ac:dyDescent="0.3">
      <c r="I46" t="s">
        <v>12</v>
      </c>
    </row>
    <row r="50" spans="9:10" x14ac:dyDescent="0.3">
      <c r="I50" t="s">
        <v>15</v>
      </c>
    </row>
    <row r="51" spans="9:10" x14ac:dyDescent="0.3">
      <c r="I51" t="s">
        <v>16</v>
      </c>
    </row>
    <row r="53" spans="9:10" x14ac:dyDescent="0.3">
      <c r="I53" t="s">
        <v>14</v>
      </c>
      <c r="J53">
        <f>100*EXP((0.06/4)*4)</f>
        <v>106.18365465453596</v>
      </c>
    </row>
    <row r="55" spans="9:10" x14ac:dyDescent="0.3">
      <c r="I55" t="s">
        <v>14</v>
      </c>
      <c r="J55">
        <f>100*(1+(0.06)/4)^4</f>
        <v>106.13635506249994</v>
      </c>
    </row>
    <row r="57" spans="9:10" x14ac:dyDescent="0.3">
      <c r="J57">
        <f>J55-100</f>
        <v>6.1363550624999448</v>
      </c>
    </row>
    <row r="58" spans="9:10" x14ac:dyDescent="0.3">
      <c r="J58" t="s">
        <v>17</v>
      </c>
    </row>
    <row r="61" spans="9:10" x14ac:dyDescent="0.3">
      <c r="I61" t="s">
        <v>18</v>
      </c>
    </row>
    <row r="62" spans="9:10" x14ac:dyDescent="0.3">
      <c r="I62" t="s">
        <v>19</v>
      </c>
    </row>
    <row r="64" spans="9:10" x14ac:dyDescent="0.3">
      <c r="I64" t="s">
        <v>14</v>
      </c>
      <c r="J64">
        <f>500000/(1+(0.1/12))^84</f>
        <v>249013.88600242828</v>
      </c>
    </row>
  </sheetData>
  <mergeCells count="4">
    <mergeCell ref="A9:A15"/>
    <mergeCell ref="H2:L2"/>
    <mergeCell ref="I36:L36"/>
    <mergeCell ref="I44:L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7BC8-7A53-47FF-9768-84245F757779}">
  <dimension ref="B2:S87"/>
  <sheetViews>
    <sheetView workbookViewId="0">
      <selection activeCell="K2" sqref="K2:O7"/>
    </sheetView>
  </sheetViews>
  <sheetFormatPr defaultRowHeight="14.4" x14ac:dyDescent="0.3"/>
  <cols>
    <col min="4" max="4" width="15" customWidth="1"/>
    <col min="7" max="7" width="13.21875" customWidth="1"/>
    <col min="8" max="8" width="14.44140625" customWidth="1"/>
    <col min="12" max="12" width="14.6640625" bestFit="1" customWidth="1"/>
    <col min="15" max="15" width="13.6640625" bestFit="1" customWidth="1"/>
    <col min="18" max="18" width="12.21875" customWidth="1"/>
  </cols>
  <sheetData>
    <row r="2" spans="2:19" x14ac:dyDescent="0.3">
      <c r="B2" t="s">
        <v>26</v>
      </c>
      <c r="K2" s="11" t="s">
        <v>31</v>
      </c>
      <c r="L2" s="11" t="s">
        <v>20</v>
      </c>
      <c r="M2" s="11" t="s">
        <v>29</v>
      </c>
      <c r="N2" s="11" t="s">
        <v>22</v>
      </c>
      <c r="O2" s="11" t="s">
        <v>30</v>
      </c>
    </row>
    <row r="3" spans="2:19" x14ac:dyDescent="0.3">
      <c r="B3" t="s">
        <v>27</v>
      </c>
      <c r="K3" s="11">
        <v>1</v>
      </c>
      <c r="L3" s="11">
        <v>0</v>
      </c>
      <c r="M3" s="11">
        <v>1000</v>
      </c>
      <c r="N3" s="14">
        <v>0.1</v>
      </c>
      <c r="O3" s="11">
        <v>1000</v>
      </c>
    </row>
    <row r="4" spans="2:19" x14ac:dyDescent="0.3">
      <c r="K4" s="11">
        <v>2</v>
      </c>
      <c r="L4" s="11">
        <f>O3</f>
        <v>1000</v>
      </c>
      <c r="M4" s="11">
        <v>1000</v>
      </c>
      <c r="N4" s="14">
        <v>0.1</v>
      </c>
      <c r="O4" s="11">
        <f>1100+M4</f>
        <v>2100</v>
      </c>
    </row>
    <row r="5" spans="2:19" x14ac:dyDescent="0.3">
      <c r="B5" t="s">
        <v>28</v>
      </c>
      <c r="K5" s="11">
        <v>3</v>
      </c>
      <c r="L5" s="11">
        <v>2100</v>
      </c>
      <c r="M5" s="11">
        <v>1000</v>
      </c>
      <c r="N5" s="14">
        <v>0.1</v>
      </c>
      <c r="O5" s="11">
        <f>L5*(1+N5)+M5</f>
        <v>3310</v>
      </c>
      <c r="Q5" t="s">
        <v>33</v>
      </c>
    </row>
    <row r="6" spans="2:19" x14ac:dyDescent="0.3">
      <c r="K6" s="11">
        <v>4</v>
      </c>
      <c r="L6" s="11">
        <f>O5</f>
        <v>3310</v>
      </c>
      <c r="M6" s="11">
        <v>1000</v>
      </c>
      <c r="N6" s="14">
        <v>0.1</v>
      </c>
      <c r="O6" s="11">
        <f>L6*(1+N6)+M6</f>
        <v>4641</v>
      </c>
      <c r="Q6" t="s">
        <v>34</v>
      </c>
      <c r="S6" t="s">
        <v>35</v>
      </c>
    </row>
    <row r="7" spans="2:19" x14ac:dyDescent="0.3">
      <c r="K7" s="11">
        <v>5</v>
      </c>
      <c r="L7" s="11">
        <f>O6</f>
        <v>4641</v>
      </c>
      <c r="M7" s="11">
        <v>1000</v>
      </c>
      <c r="N7" s="14">
        <v>0.1</v>
      </c>
      <c r="O7" s="11">
        <f>L7*(1+N7) +M7</f>
        <v>6105.1</v>
      </c>
    </row>
    <row r="12" spans="2:19" x14ac:dyDescent="0.3">
      <c r="H12" s="7" t="s">
        <v>32</v>
      </c>
    </row>
    <row r="13" spans="2:19" x14ac:dyDescent="0.3">
      <c r="H13" s="7">
        <v>0</v>
      </c>
    </row>
    <row r="15" spans="2:19" x14ac:dyDescent="0.3">
      <c r="H15">
        <v>1</v>
      </c>
      <c r="I15">
        <v>2</v>
      </c>
      <c r="J15">
        <v>3</v>
      </c>
      <c r="K15">
        <v>4</v>
      </c>
      <c r="L15" s="5">
        <v>5</v>
      </c>
    </row>
    <row r="20" spans="2:9" x14ac:dyDescent="0.3">
      <c r="I20" t="s">
        <v>36</v>
      </c>
    </row>
    <row r="22" spans="2:9" x14ac:dyDescent="0.3">
      <c r="I22">
        <f>((1000*(1+10%)^(5))-1)/10%</f>
        <v>16095.100000000004</v>
      </c>
    </row>
    <row r="25" spans="2:9" x14ac:dyDescent="0.3">
      <c r="B25" t="s">
        <v>37</v>
      </c>
    </row>
    <row r="28" spans="2:9" x14ac:dyDescent="0.3">
      <c r="E28">
        <v>1000</v>
      </c>
      <c r="F28">
        <v>10</v>
      </c>
    </row>
    <row r="29" spans="2:9" x14ac:dyDescent="0.3">
      <c r="C29" t="s">
        <v>31</v>
      </c>
      <c r="D29" s="11" t="s">
        <v>20</v>
      </c>
      <c r="E29" s="11" t="s">
        <v>29</v>
      </c>
      <c r="F29" s="11" t="s">
        <v>22</v>
      </c>
      <c r="G29" s="11" t="s">
        <v>30</v>
      </c>
    </row>
    <row r="30" spans="2:9" x14ac:dyDescent="0.3">
      <c r="C30">
        <v>1</v>
      </c>
      <c r="D30" s="11">
        <v>0</v>
      </c>
      <c r="E30" s="11">
        <v>1000</v>
      </c>
      <c r="F30" s="14">
        <v>0.1</v>
      </c>
      <c r="G30" s="11">
        <v>1000</v>
      </c>
    </row>
    <row r="31" spans="2:9" x14ac:dyDescent="0.3">
      <c r="C31">
        <v>2</v>
      </c>
      <c r="D31" s="11">
        <f>G30</f>
        <v>1000</v>
      </c>
      <c r="E31" s="11">
        <v>1000</v>
      </c>
      <c r="F31" s="14">
        <v>0.1</v>
      </c>
      <c r="G31" s="11">
        <f>1100+E31</f>
        <v>2100</v>
      </c>
    </row>
    <row r="32" spans="2:9" x14ac:dyDescent="0.3">
      <c r="C32">
        <v>3</v>
      </c>
      <c r="D32" s="11">
        <v>2100</v>
      </c>
      <c r="E32" s="11">
        <v>1000</v>
      </c>
      <c r="F32" s="14">
        <v>0.1</v>
      </c>
      <c r="G32" s="11">
        <f>D32*(1+F32)+E32</f>
        <v>3310</v>
      </c>
    </row>
    <row r="33" spans="2:7" x14ac:dyDescent="0.3">
      <c r="C33">
        <v>4</v>
      </c>
      <c r="D33" s="11">
        <f>G32</f>
        <v>3310</v>
      </c>
      <c r="E33" s="11">
        <v>1000</v>
      </c>
      <c r="F33" s="14">
        <v>0.1</v>
      </c>
      <c r="G33" s="11">
        <f>D33*(1+F33)+E33</f>
        <v>4641</v>
      </c>
    </row>
    <row r="34" spans="2:7" x14ac:dyDescent="0.3">
      <c r="C34">
        <v>5</v>
      </c>
      <c r="D34" s="11">
        <f>G33</f>
        <v>4641</v>
      </c>
      <c r="E34" s="11">
        <v>1000</v>
      </c>
      <c r="F34" s="14">
        <v>0.1</v>
      </c>
      <c r="G34" s="11">
        <v>6500</v>
      </c>
    </row>
    <row r="39" spans="2:7" x14ac:dyDescent="0.3">
      <c r="B39" t="s">
        <v>38</v>
      </c>
    </row>
    <row r="40" spans="2:7" x14ac:dyDescent="0.3">
      <c r="B40" t="s">
        <v>27</v>
      </c>
    </row>
    <row r="42" spans="2:7" x14ac:dyDescent="0.3">
      <c r="B42" t="s">
        <v>28</v>
      </c>
    </row>
    <row r="43" spans="2:7" x14ac:dyDescent="0.3">
      <c r="F43" s="6">
        <v>0.1</v>
      </c>
    </row>
    <row r="44" spans="2:7" x14ac:dyDescent="0.3">
      <c r="C44" t="s">
        <v>31</v>
      </c>
      <c r="D44" s="11" t="s">
        <v>20</v>
      </c>
      <c r="E44" s="11" t="s">
        <v>21</v>
      </c>
      <c r="F44" s="11" t="s">
        <v>22</v>
      </c>
      <c r="G44" s="11" t="s">
        <v>23</v>
      </c>
    </row>
    <row r="45" spans="2:7" x14ac:dyDescent="0.3">
      <c r="C45">
        <v>1</v>
      </c>
      <c r="D45" s="11">
        <v>1000</v>
      </c>
      <c r="E45" s="11">
        <v>0</v>
      </c>
      <c r="F45" s="11">
        <f>D45*(1+F43)</f>
        <v>1100</v>
      </c>
      <c r="G45" s="11">
        <f>SUM(D45:F45)</f>
        <v>2100</v>
      </c>
    </row>
    <row r="46" spans="2:7" x14ac:dyDescent="0.3">
      <c r="C46">
        <v>2</v>
      </c>
      <c r="D46" s="11">
        <f>G45</f>
        <v>2100</v>
      </c>
      <c r="E46" s="11">
        <v>1000</v>
      </c>
      <c r="F46" s="11">
        <f>D46*(1+F43)</f>
        <v>2310</v>
      </c>
      <c r="G46" s="11">
        <f>F46+E46</f>
        <v>3310</v>
      </c>
    </row>
    <row r="47" spans="2:7" x14ac:dyDescent="0.3">
      <c r="C47">
        <v>3</v>
      </c>
      <c r="D47" s="11">
        <f>G46</f>
        <v>3310</v>
      </c>
      <c r="E47" s="11">
        <v>1000</v>
      </c>
      <c r="F47" s="11">
        <f>D47*(1+F43)</f>
        <v>3641.0000000000005</v>
      </c>
      <c r="G47" s="11">
        <f>F47+E47</f>
        <v>4641</v>
      </c>
    </row>
    <row r="48" spans="2:7" x14ac:dyDescent="0.3">
      <c r="C48">
        <v>4</v>
      </c>
      <c r="D48" s="11">
        <f>G47</f>
        <v>4641</v>
      </c>
      <c r="E48" s="11">
        <v>1000</v>
      </c>
      <c r="F48" s="11">
        <f>D48*(1+F43)</f>
        <v>5105.1000000000004</v>
      </c>
      <c r="G48" s="11">
        <f>F48+E48</f>
        <v>6105.1</v>
      </c>
    </row>
    <row r="49" spans="2:9" x14ac:dyDescent="0.3">
      <c r="C49">
        <v>5</v>
      </c>
      <c r="D49" s="11">
        <f>G48</f>
        <v>6105.1</v>
      </c>
      <c r="E49" s="11">
        <v>1000</v>
      </c>
      <c r="F49" s="11">
        <f>D49*(1+F43)</f>
        <v>6715.6100000000006</v>
      </c>
      <c r="G49" s="11"/>
    </row>
    <row r="54" spans="2:9" x14ac:dyDescent="0.3">
      <c r="B54" t="s">
        <v>41</v>
      </c>
    </row>
    <row r="55" spans="2:9" x14ac:dyDescent="0.3">
      <c r="B55" t="s">
        <v>39</v>
      </c>
    </row>
    <row r="61" spans="2:9" x14ac:dyDescent="0.3">
      <c r="D61">
        <v>0</v>
      </c>
      <c r="E61">
        <v>1</v>
      </c>
      <c r="F61">
        <v>2</v>
      </c>
      <c r="G61" s="5">
        <v>3</v>
      </c>
      <c r="H61" s="5">
        <v>4</v>
      </c>
      <c r="I61" s="5">
        <v>5</v>
      </c>
    </row>
    <row r="67" spans="2:10" x14ac:dyDescent="0.3">
      <c r="D67">
        <v>100000</v>
      </c>
      <c r="E67" s="6">
        <v>7.0000000000000007E-2</v>
      </c>
    </row>
    <row r="68" spans="2:10" x14ac:dyDescent="0.3">
      <c r="C68" t="s">
        <v>31</v>
      </c>
      <c r="D68" s="11" t="s">
        <v>20</v>
      </c>
      <c r="E68" s="11" t="s">
        <v>21</v>
      </c>
      <c r="F68" s="11" t="s">
        <v>22</v>
      </c>
      <c r="G68" s="11" t="s">
        <v>40</v>
      </c>
      <c r="H68" s="11" t="s">
        <v>23</v>
      </c>
    </row>
    <row r="69" spans="2:10" x14ac:dyDescent="0.3">
      <c r="C69">
        <v>0</v>
      </c>
      <c r="D69" s="11">
        <v>0</v>
      </c>
      <c r="E69" s="11">
        <v>100000</v>
      </c>
      <c r="F69" s="11">
        <f>E69*(1+$E$67)</f>
        <v>107000</v>
      </c>
      <c r="G69" s="11">
        <v>20000</v>
      </c>
      <c r="H69" s="11">
        <f>D69+F69-G69</f>
        <v>87000</v>
      </c>
    </row>
    <row r="70" spans="2:10" x14ac:dyDescent="0.3">
      <c r="C70">
        <v>1</v>
      </c>
      <c r="D70" s="11">
        <f>H69</f>
        <v>87000</v>
      </c>
      <c r="E70" s="11">
        <v>0</v>
      </c>
      <c r="F70" s="11">
        <f>D70*(1+$E$67)</f>
        <v>93090</v>
      </c>
      <c r="G70" s="11">
        <v>20000</v>
      </c>
      <c r="H70" s="11">
        <f>F70+E70-G70</f>
        <v>73090</v>
      </c>
      <c r="J70" t="s">
        <v>42</v>
      </c>
    </row>
    <row r="71" spans="2:10" x14ac:dyDescent="0.3">
      <c r="C71">
        <v>2</v>
      </c>
      <c r="D71" s="11">
        <f t="shared" ref="D71:D74" si="0">H70</f>
        <v>73090</v>
      </c>
      <c r="E71" s="11">
        <v>0</v>
      </c>
      <c r="F71" s="11">
        <f t="shared" ref="F71:F74" si="1">D71*(1+$E$67)</f>
        <v>78206.3</v>
      </c>
      <c r="G71" s="11">
        <v>20000</v>
      </c>
      <c r="H71" s="11">
        <f t="shared" ref="H71:H74" si="2">F71+E71-G71</f>
        <v>58206.3</v>
      </c>
    </row>
    <row r="72" spans="2:10" x14ac:dyDescent="0.3">
      <c r="C72">
        <v>3</v>
      </c>
      <c r="D72" s="11">
        <f t="shared" si="0"/>
        <v>58206.3</v>
      </c>
      <c r="E72" s="11">
        <v>0</v>
      </c>
      <c r="F72" s="11">
        <f t="shared" si="1"/>
        <v>62280.741000000009</v>
      </c>
      <c r="G72" s="11">
        <v>20000</v>
      </c>
      <c r="H72" s="11">
        <f t="shared" si="2"/>
        <v>42280.741000000009</v>
      </c>
    </row>
    <row r="73" spans="2:10" x14ac:dyDescent="0.3">
      <c r="C73">
        <v>4</v>
      </c>
      <c r="D73" s="11">
        <f t="shared" si="0"/>
        <v>42280.741000000009</v>
      </c>
      <c r="E73" s="11">
        <v>0</v>
      </c>
      <c r="F73" s="11">
        <f t="shared" si="1"/>
        <v>45240.392870000011</v>
      </c>
      <c r="G73" s="11">
        <v>20000</v>
      </c>
      <c r="H73" s="11">
        <f t="shared" si="2"/>
        <v>25240.392870000011</v>
      </c>
    </row>
    <row r="74" spans="2:10" x14ac:dyDescent="0.3">
      <c r="C74">
        <v>5</v>
      </c>
      <c r="D74" s="11">
        <f t="shared" si="0"/>
        <v>25240.392870000011</v>
      </c>
      <c r="E74" s="11">
        <v>0</v>
      </c>
      <c r="F74" s="11">
        <f t="shared" si="1"/>
        <v>27007.220370900013</v>
      </c>
      <c r="G74" s="11">
        <v>20000</v>
      </c>
      <c r="H74" s="11">
        <f t="shared" si="2"/>
        <v>7007.2203709000132</v>
      </c>
    </row>
    <row r="77" spans="2:10" x14ac:dyDescent="0.3">
      <c r="B77" t="s">
        <v>45</v>
      </c>
    </row>
    <row r="78" spans="2:10" x14ac:dyDescent="0.3">
      <c r="B78" t="s">
        <v>43</v>
      </c>
    </row>
    <row r="79" spans="2:10" x14ac:dyDescent="0.3">
      <c r="B79" t="s">
        <v>44</v>
      </c>
    </row>
    <row r="82" spans="3:17" x14ac:dyDescent="0.3">
      <c r="C82" t="s">
        <v>31</v>
      </c>
      <c r="D82" s="11" t="s">
        <v>20</v>
      </c>
      <c r="E82" s="11" t="s">
        <v>21</v>
      </c>
      <c r="F82" s="11" t="s">
        <v>22</v>
      </c>
      <c r="G82" s="11" t="s">
        <v>40</v>
      </c>
      <c r="H82" s="11" t="s">
        <v>23</v>
      </c>
      <c r="L82">
        <v>0</v>
      </c>
      <c r="M82">
        <v>1</v>
      </c>
      <c r="N82">
        <v>2</v>
      </c>
      <c r="O82" s="5">
        <v>3</v>
      </c>
      <c r="P82" s="5">
        <v>4</v>
      </c>
      <c r="Q82" s="5">
        <v>5</v>
      </c>
    </row>
    <row r="83" spans="3:17" x14ac:dyDescent="0.3">
      <c r="C83">
        <v>0</v>
      </c>
      <c r="D83" s="11">
        <v>0</v>
      </c>
      <c r="E83" s="11">
        <v>1533392.05557608</v>
      </c>
      <c r="F83" s="11">
        <f>0.08*E83</f>
        <v>122671.3644460864</v>
      </c>
      <c r="G83" s="11">
        <v>0</v>
      </c>
      <c r="H83" s="11">
        <f>SUM(D83:F83)-G83</f>
        <v>1656063.4200221663</v>
      </c>
    </row>
    <row r="84" spans="3:17" x14ac:dyDescent="0.3">
      <c r="C84">
        <v>1</v>
      </c>
      <c r="D84" s="11">
        <f>H83</f>
        <v>1656063.4200221663</v>
      </c>
      <c r="E84" s="11">
        <v>0</v>
      </c>
      <c r="F84" s="11">
        <f>0.08*D84</f>
        <v>132485.0736017733</v>
      </c>
      <c r="G84" s="11">
        <v>500000</v>
      </c>
      <c r="H84" s="11">
        <f>SUM(D84:F84)-G84</f>
        <v>1288548.4936239396</v>
      </c>
    </row>
    <row r="85" spans="3:17" x14ac:dyDescent="0.3">
      <c r="C85">
        <v>2</v>
      </c>
      <c r="D85" s="11">
        <f t="shared" ref="D85:D87" si="3">H84</f>
        <v>1288548.4936239396</v>
      </c>
      <c r="E85" s="11">
        <v>0</v>
      </c>
      <c r="F85" s="11">
        <f t="shared" ref="F85:F87" si="4">0.08*D85</f>
        <v>103083.87948991517</v>
      </c>
      <c r="G85" s="11">
        <v>500000</v>
      </c>
      <c r="H85" s="11">
        <f t="shared" ref="H85:H87" si="5">SUM(D85:F85)-G85</f>
        <v>891632.37311385479</v>
      </c>
    </row>
    <row r="86" spans="3:17" x14ac:dyDescent="0.3">
      <c r="C86">
        <v>3</v>
      </c>
      <c r="D86" s="11">
        <f t="shared" si="3"/>
        <v>891632.37311385479</v>
      </c>
      <c r="E86" s="11">
        <v>0</v>
      </c>
      <c r="F86" s="11">
        <f t="shared" si="4"/>
        <v>71330.589849108379</v>
      </c>
      <c r="G86" s="11">
        <v>500000</v>
      </c>
      <c r="H86" s="11">
        <f t="shared" si="5"/>
        <v>462962.96296296315</v>
      </c>
    </row>
    <row r="87" spans="3:17" x14ac:dyDescent="0.3">
      <c r="C87">
        <v>4</v>
      </c>
      <c r="D87" s="11">
        <f t="shared" si="3"/>
        <v>462962.96296296315</v>
      </c>
      <c r="E87" s="11">
        <v>0</v>
      </c>
      <c r="F87" s="11">
        <f t="shared" si="4"/>
        <v>37037.037037037051</v>
      </c>
      <c r="G87" s="11">
        <v>500000</v>
      </c>
      <c r="H87" s="11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5D23-CDA5-459B-BEE4-55AF8C3D4453}">
  <dimension ref="B2:M360"/>
  <sheetViews>
    <sheetView topLeftCell="A42" workbookViewId="0">
      <selection activeCell="F64" sqref="F64"/>
    </sheetView>
  </sheetViews>
  <sheetFormatPr defaultRowHeight="14.4" x14ac:dyDescent="0.3"/>
  <cols>
    <col min="6" max="6" width="21.88671875" customWidth="1"/>
    <col min="7" max="7" width="12.109375" customWidth="1"/>
    <col min="8" max="8" width="12.88671875" customWidth="1"/>
    <col min="9" max="9" width="14.33203125" customWidth="1"/>
    <col min="10" max="10" width="18" customWidth="1"/>
    <col min="11" max="11" width="18.44140625" customWidth="1"/>
    <col min="12" max="12" width="10.33203125" bestFit="1" customWidth="1"/>
    <col min="13" max="13" width="12.6640625" customWidth="1"/>
    <col min="15" max="15" width="11.33203125" bestFit="1" customWidth="1"/>
  </cols>
  <sheetData>
    <row r="2" spans="2:10" x14ac:dyDescent="0.3">
      <c r="B2" t="s">
        <v>46</v>
      </c>
    </row>
    <row r="3" spans="2:10" x14ac:dyDescent="0.3">
      <c r="B3" t="s">
        <v>47</v>
      </c>
    </row>
    <row r="7" spans="2:10" x14ac:dyDescent="0.3">
      <c r="D7">
        <v>2015</v>
      </c>
      <c r="E7">
        <v>2016</v>
      </c>
      <c r="F7" s="5">
        <v>2017</v>
      </c>
      <c r="G7">
        <v>2018</v>
      </c>
      <c r="H7">
        <v>2019</v>
      </c>
      <c r="J7">
        <v>2020</v>
      </c>
    </row>
    <row r="13" spans="2:10" x14ac:dyDescent="0.3">
      <c r="E13" s="11"/>
      <c r="F13" s="11" t="s">
        <v>20</v>
      </c>
      <c r="G13" s="11" t="s">
        <v>21</v>
      </c>
      <c r="H13" s="11" t="s">
        <v>22</v>
      </c>
      <c r="I13" s="11" t="s">
        <v>40</v>
      </c>
      <c r="J13" s="11" t="s">
        <v>23</v>
      </c>
    </row>
    <row r="14" spans="2:10" x14ac:dyDescent="0.3">
      <c r="E14" s="11">
        <v>2015</v>
      </c>
      <c r="F14" s="11">
        <v>0</v>
      </c>
      <c r="G14" s="11">
        <v>6323.471911642022</v>
      </c>
      <c r="H14" s="11">
        <v>0</v>
      </c>
      <c r="I14" s="11">
        <v>0</v>
      </c>
      <c r="J14" s="11">
        <f>SUM(F14:H14)-I14</f>
        <v>6323.471911642022</v>
      </c>
    </row>
    <row r="15" spans="2:10" x14ac:dyDescent="0.3">
      <c r="E15" s="11">
        <v>2016</v>
      </c>
      <c r="F15" s="11">
        <f>J14</f>
        <v>6323.471911642022</v>
      </c>
      <c r="G15" s="11">
        <f>G14</f>
        <v>6323.471911642022</v>
      </c>
      <c r="H15" s="11">
        <f>0.12*F15</f>
        <v>758.81662939704256</v>
      </c>
      <c r="I15" s="11">
        <v>0</v>
      </c>
      <c r="J15" s="11">
        <f>SUM(F15:H15)-I15</f>
        <v>13405.760452681086</v>
      </c>
    </row>
    <row r="16" spans="2:10" x14ac:dyDescent="0.3">
      <c r="E16" s="11">
        <v>2017</v>
      </c>
      <c r="F16" s="11">
        <f t="shared" ref="F16:F27" si="0">J15</f>
        <v>13405.760452681086</v>
      </c>
      <c r="G16" s="11">
        <f t="shared" ref="G16:G19" si="1">G15</f>
        <v>6323.471911642022</v>
      </c>
      <c r="H16" s="11">
        <f>0.12*F16</f>
        <v>1608.6912543217304</v>
      </c>
      <c r="I16" s="11">
        <v>0</v>
      </c>
      <c r="J16" s="11">
        <f>SUM(F16:H16)-I16</f>
        <v>21337.923618644836</v>
      </c>
    </row>
    <row r="17" spans="5:10" x14ac:dyDescent="0.3">
      <c r="E17" s="11">
        <v>2018</v>
      </c>
      <c r="F17" s="11">
        <f t="shared" si="0"/>
        <v>21337.923618644836</v>
      </c>
      <c r="G17" s="11">
        <f t="shared" si="1"/>
        <v>6323.471911642022</v>
      </c>
      <c r="H17" s="11">
        <f>0.12*F17</f>
        <v>2560.5508342373801</v>
      </c>
      <c r="I17" s="11">
        <v>0</v>
      </c>
      <c r="J17" s="11">
        <f>SUM(F17:H17)-I17</f>
        <v>30221.946364524236</v>
      </c>
    </row>
    <row r="18" spans="5:10" x14ac:dyDescent="0.3">
      <c r="E18" s="11">
        <v>2019</v>
      </c>
      <c r="F18" s="11">
        <f t="shared" si="0"/>
        <v>30221.946364524236</v>
      </c>
      <c r="G18" s="11">
        <f t="shared" si="1"/>
        <v>6323.471911642022</v>
      </c>
      <c r="H18" s="11">
        <f>0.12*F18</f>
        <v>3626.6335637429083</v>
      </c>
      <c r="I18" s="11">
        <v>0</v>
      </c>
      <c r="J18" s="11">
        <f>SUM(F18:H18)-I18</f>
        <v>40172.051839909167</v>
      </c>
    </row>
    <row r="19" spans="5:10" x14ac:dyDescent="0.3">
      <c r="E19" s="11">
        <v>2020</v>
      </c>
      <c r="F19" s="11">
        <f t="shared" si="0"/>
        <v>40172.051839909167</v>
      </c>
      <c r="G19" s="11">
        <f t="shared" si="1"/>
        <v>6323.471911642022</v>
      </c>
      <c r="H19" s="11">
        <f>0.12*F19</f>
        <v>4820.6462207891</v>
      </c>
      <c r="I19" s="11">
        <v>0</v>
      </c>
      <c r="J19" s="11">
        <f>SUM(F19:H19)-I19</f>
        <v>51316.169972340293</v>
      </c>
    </row>
    <row r="20" spans="5:10" x14ac:dyDescent="0.3">
      <c r="E20" s="11">
        <v>2021</v>
      </c>
      <c r="F20" s="11">
        <f t="shared" si="0"/>
        <v>51316.169972340293</v>
      </c>
      <c r="G20" s="11">
        <v>0</v>
      </c>
      <c r="H20" s="11">
        <f>0.12*F20</f>
        <v>6157.940396680835</v>
      </c>
      <c r="I20" s="11">
        <v>0</v>
      </c>
      <c r="J20" s="11">
        <f>SUM(F20:H20)-I20</f>
        <v>57474.110369021131</v>
      </c>
    </row>
    <row r="21" spans="5:10" x14ac:dyDescent="0.3">
      <c r="E21" s="11">
        <v>2022</v>
      </c>
      <c r="F21" s="11">
        <f t="shared" si="0"/>
        <v>57474.110369021131</v>
      </c>
      <c r="G21" s="11">
        <v>0</v>
      </c>
      <c r="H21" s="11">
        <f>0.12*F21</f>
        <v>6896.8932442825353</v>
      </c>
      <c r="I21" s="11">
        <v>0</v>
      </c>
      <c r="J21" s="11">
        <f>SUM(F21:H21)-I21</f>
        <v>64371.003613303663</v>
      </c>
    </row>
    <row r="22" spans="5:10" x14ac:dyDescent="0.3">
      <c r="E22" s="11">
        <v>2023</v>
      </c>
      <c r="F22" s="11">
        <f t="shared" si="0"/>
        <v>64371.003613303663</v>
      </c>
      <c r="G22" s="11">
        <v>0</v>
      </c>
      <c r="H22" s="11">
        <f>0.12*F22</f>
        <v>7724.520433596439</v>
      </c>
      <c r="I22" s="11">
        <v>0</v>
      </c>
      <c r="J22" s="11">
        <f>SUM(F22:H22)-I22</f>
        <v>72095.5240469001</v>
      </c>
    </row>
    <row r="23" spans="5:10" x14ac:dyDescent="0.3">
      <c r="E23" s="11">
        <v>2024</v>
      </c>
      <c r="F23" s="11">
        <f t="shared" si="0"/>
        <v>72095.5240469001</v>
      </c>
      <c r="G23" s="11">
        <v>0</v>
      </c>
      <c r="H23" s="11">
        <f>0.12*F23</f>
        <v>8651.4628856280124</v>
      </c>
      <c r="I23" s="11">
        <v>20000</v>
      </c>
      <c r="J23" s="11">
        <f>SUM(F23:H23)-I23</f>
        <v>60746.986932528118</v>
      </c>
    </row>
    <row r="24" spans="5:10" x14ac:dyDescent="0.3">
      <c r="E24" s="11">
        <v>2025</v>
      </c>
      <c r="F24" s="11">
        <f t="shared" si="0"/>
        <v>60746.986932528118</v>
      </c>
      <c r="G24" s="11">
        <v>0</v>
      </c>
      <c r="H24" s="11">
        <f>0.12*F24</f>
        <v>7289.6384319033741</v>
      </c>
      <c r="I24" s="11">
        <v>20000</v>
      </c>
      <c r="J24" s="11">
        <f>SUM(F24:H24)-I24</f>
        <v>48036.625364431486</v>
      </c>
    </row>
    <row r="25" spans="5:10" x14ac:dyDescent="0.3">
      <c r="E25" s="11">
        <v>2026</v>
      </c>
      <c r="F25" s="11">
        <f t="shared" si="0"/>
        <v>48036.625364431486</v>
      </c>
      <c r="G25" s="11">
        <v>0</v>
      </c>
      <c r="H25" s="11">
        <f>0.12*F25</f>
        <v>5764.3950437317781</v>
      </c>
      <c r="I25" s="11">
        <v>20000</v>
      </c>
      <c r="J25" s="11">
        <f>SUM(F25:H25)-I25</f>
        <v>33801.020408163262</v>
      </c>
    </row>
    <row r="26" spans="5:10" x14ac:dyDescent="0.3">
      <c r="E26" s="11">
        <v>2027</v>
      </c>
      <c r="F26" s="11">
        <f t="shared" si="0"/>
        <v>33801.020408163262</v>
      </c>
      <c r="G26" s="11">
        <v>0</v>
      </c>
      <c r="H26" s="11">
        <f>0.12*F26</f>
        <v>4056.1224489795914</v>
      </c>
      <c r="I26" s="11">
        <v>20000</v>
      </c>
      <c r="J26" s="11">
        <f>SUM(F26:H26)-I26</f>
        <v>17857.142857142855</v>
      </c>
    </row>
    <row r="27" spans="5:10" x14ac:dyDescent="0.3">
      <c r="E27" s="11">
        <v>2028</v>
      </c>
      <c r="F27" s="11">
        <f t="shared" si="0"/>
        <v>17857.142857142855</v>
      </c>
      <c r="G27" s="11">
        <v>0</v>
      </c>
      <c r="H27" s="11">
        <f>0.12*F27</f>
        <v>2142.8571428571427</v>
      </c>
      <c r="I27" s="11">
        <v>20000</v>
      </c>
      <c r="J27" s="11">
        <f>SUM(F27:H27)-I27</f>
        <v>0</v>
      </c>
    </row>
    <row r="33" spans="3:13" x14ac:dyDescent="0.3">
      <c r="C33" t="s">
        <v>48</v>
      </c>
      <c r="D33" t="s">
        <v>49</v>
      </c>
    </row>
    <row r="34" spans="3:13" x14ac:dyDescent="0.3">
      <c r="D34" t="s">
        <v>51</v>
      </c>
    </row>
    <row r="35" spans="3:13" x14ac:dyDescent="0.3">
      <c r="D35" t="s">
        <v>50</v>
      </c>
    </row>
    <row r="39" spans="3:13" x14ac:dyDescent="0.3">
      <c r="E39" s="11"/>
      <c r="F39" s="11" t="s">
        <v>20</v>
      </c>
      <c r="G39" s="11" t="s">
        <v>21</v>
      </c>
      <c r="H39" s="11" t="s">
        <v>22</v>
      </c>
      <c r="I39" s="11" t="s">
        <v>40</v>
      </c>
      <c r="J39" s="11" t="s">
        <v>23</v>
      </c>
      <c r="L39" s="17" t="s">
        <v>52</v>
      </c>
      <c r="M39" s="18">
        <v>1000000</v>
      </c>
    </row>
    <row r="40" spans="3:13" x14ac:dyDescent="0.3">
      <c r="E40" s="11">
        <v>2023</v>
      </c>
      <c r="F40" s="11">
        <v>0</v>
      </c>
      <c r="G40" s="11">
        <v>76289521.204752505</v>
      </c>
      <c r="H40" s="11">
        <v>0</v>
      </c>
      <c r="I40" s="11">
        <v>0</v>
      </c>
      <c r="J40" s="11">
        <f>SUM(F40:H40)-I40</f>
        <v>76289521.204752505</v>
      </c>
      <c r="L40" s="17" t="s">
        <v>53</v>
      </c>
      <c r="M40" s="18">
        <v>10000000</v>
      </c>
    </row>
    <row r="41" spans="3:13" x14ac:dyDescent="0.3">
      <c r="E41" s="11">
        <v>2024</v>
      </c>
      <c r="F41" s="11">
        <f>J40</f>
        <v>76289521.204752505</v>
      </c>
      <c r="G41" s="11">
        <f>G40</f>
        <v>76289521.204752505</v>
      </c>
      <c r="H41" s="11">
        <f>0.07*F41</f>
        <v>5340266.484332676</v>
      </c>
      <c r="I41" s="11">
        <v>0</v>
      </c>
      <c r="J41" s="11">
        <f>SUM(F41:H41)-I41</f>
        <v>157919308.89383769</v>
      </c>
      <c r="L41" s="17" t="s">
        <v>54</v>
      </c>
      <c r="M41" s="18">
        <v>100000000</v>
      </c>
    </row>
    <row r="42" spans="3:13" x14ac:dyDescent="0.3">
      <c r="E42" s="11">
        <v>2025</v>
      </c>
      <c r="F42" s="11">
        <f t="shared" ref="F42:F43" si="2">J41</f>
        <v>157919308.89383769</v>
      </c>
      <c r="G42" s="11">
        <f t="shared" ref="G42" si="3">G41</f>
        <v>76289521.204752505</v>
      </c>
      <c r="H42" s="11">
        <f>0.07*F42</f>
        <v>11054351.622568639</v>
      </c>
      <c r="I42" s="11">
        <v>0</v>
      </c>
      <c r="J42" s="11">
        <f>SUM(F42:H42)-I42</f>
        <v>245263181.72115883</v>
      </c>
    </row>
    <row r="43" spans="3:13" x14ac:dyDescent="0.3">
      <c r="E43" s="11">
        <v>2026</v>
      </c>
      <c r="F43" s="11">
        <f t="shared" si="2"/>
        <v>245263181.72115883</v>
      </c>
      <c r="G43" s="11">
        <v>0</v>
      </c>
      <c r="H43" s="11">
        <f>0.07*F43</f>
        <v>17168422.72048112</v>
      </c>
      <c r="I43" s="11">
        <v>0</v>
      </c>
      <c r="J43" s="11">
        <f>SUM(F43:H43)-I43</f>
        <v>262431604.44163996</v>
      </c>
    </row>
    <row r="44" spans="3:13" x14ac:dyDescent="0.3">
      <c r="E44" s="11">
        <v>2027</v>
      </c>
      <c r="F44" s="11">
        <f>J43</f>
        <v>262431604.44163996</v>
      </c>
      <c r="G44" s="11">
        <v>0</v>
      </c>
      <c r="H44" s="11">
        <f>0.07*F44</f>
        <v>18370212.3109148</v>
      </c>
      <c r="I44" s="13">
        <v>100000000</v>
      </c>
      <c r="J44" s="13">
        <f>SUM(F44:H44)-I44</f>
        <v>180801816.75255477</v>
      </c>
    </row>
    <row r="45" spans="3:13" x14ac:dyDescent="0.3">
      <c r="E45" s="11">
        <v>2028</v>
      </c>
      <c r="F45" s="11">
        <f t="shared" ref="F45:F46" si="4">J44</f>
        <v>180801816.75255477</v>
      </c>
      <c r="G45" s="11">
        <v>0</v>
      </c>
      <c r="H45" s="11">
        <f>0.07*F45</f>
        <v>12656127.172678836</v>
      </c>
      <c r="I45" s="13">
        <v>100000000</v>
      </c>
      <c r="J45" s="13">
        <f>SUM(F45:H45)-I45</f>
        <v>93457943.925233603</v>
      </c>
    </row>
    <row r="46" spans="3:13" x14ac:dyDescent="0.3">
      <c r="E46" s="11">
        <v>2029</v>
      </c>
      <c r="F46" s="11">
        <f t="shared" si="4"/>
        <v>93457943.925233603</v>
      </c>
      <c r="G46" s="11">
        <v>0</v>
      </c>
      <c r="H46" s="11">
        <f>0.07*F46</f>
        <v>6542056.0747663528</v>
      </c>
      <c r="I46" s="13">
        <v>100000000</v>
      </c>
      <c r="J46" s="13">
        <f>SUM(F46:H46)-I46</f>
        <v>0</v>
      </c>
    </row>
    <row r="51" spans="3:13" x14ac:dyDescent="0.3">
      <c r="C51" t="s">
        <v>48</v>
      </c>
      <c r="D51" t="s">
        <v>55</v>
      </c>
    </row>
    <row r="52" spans="3:13" x14ac:dyDescent="0.3">
      <c r="D52" t="s">
        <v>56</v>
      </c>
      <c r="L52" s="12">
        <v>50000000</v>
      </c>
    </row>
    <row r="54" spans="3:13" x14ac:dyDescent="0.3">
      <c r="D54" t="s">
        <v>57</v>
      </c>
    </row>
    <row r="55" spans="3:13" x14ac:dyDescent="0.3">
      <c r="E55" t="s">
        <v>58</v>
      </c>
    </row>
    <row r="56" spans="3:13" x14ac:dyDescent="0.3">
      <c r="E56" t="s">
        <v>59</v>
      </c>
    </row>
    <row r="57" spans="3:13" x14ac:dyDescent="0.3">
      <c r="E57" t="s">
        <v>60</v>
      </c>
    </row>
    <row r="59" spans="3:13" x14ac:dyDescent="0.3">
      <c r="H59">
        <v>385908.10968650173</v>
      </c>
      <c r="J59">
        <f>(8/12)%</f>
        <v>6.6666666666666662E-3</v>
      </c>
    </row>
    <row r="60" spans="3:13" x14ac:dyDescent="0.3">
      <c r="F60" s="11" t="s">
        <v>20</v>
      </c>
      <c r="G60" s="11" t="s">
        <v>22</v>
      </c>
      <c r="H60" s="11" t="s">
        <v>61</v>
      </c>
      <c r="I60" s="19" t="s">
        <v>23</v>
      </c>
      <c r="L60" s="11"/>
      <c r="M60" s="11"/>
    </row>
    <row r="61" spans="3:13" x14ac:dyDescent="0.3">
      <c r="E61" s="11">
        <v>1</v>
      </c>
      <c r="F61" s="12">
        <v>50000000</v>
      </c>
      <c r="G61" s="11">
        <f>$J$59*F61</f>
        <v>333333.33333333331</v>
      </c>
      <c r="H61" s="11">
        <f>$H$59</f>
        <v>385908.10968650173</v>
      </c>
      <c r="I61" s="13">
        <f>F61+G61-H61</f>
        <v>49947425.223646834</v>
      </c>
    </row>
    <row r="62" spans="3:13" x14ac:dyDescent="0.3">
      <c r="E62" s="11">
        <v>2</v>
      </c>
      <c r="F62" s="13">
        <f>I61</f>
        <v>49947425.223646834</v>
      </c>
      <c r="G62" s="11">
        <f>$J$59*F62</f>
        <v>332982.83482431219</v>
      </c>
      <c r="H62" s="11">
        <f>$H$59</f>
        <v>385908.10968650173</v>
      </c>
      <c r="I62" s="13">
        <f>F62+G62-H62</f>
        <v>49894499.948784642</v>
      </c>
    </row>
    <row r="63" spans="3:13" x14ac:dyDescent="0.3">
      <c r="E63" s="11">
        <v>3</v>
      </c>
      <c r="F63" s="12">
        <f>I62</f>
        <v>49894499.948784642</v>
      </c>
      <c r="G63" s="11">
        <f t="shared" ref="G63:G126" si="5">$J$59*F63</f>
        <v>332629.99965856428</v>
      </c>
      <c r="H63" s="11">
        <f t="shared" ref="H63:H126" si="6">$H$59</f>
        <v>385908.10968650173</v>
      </c>
      <c r="I63" s="13">
        <f t="shared" ref="I63:I126" si="7">F63+G63-H63</f>
        <v>49841221.838756703</v>
      </c>
    </row>
    <row r="64" spans="3:13" x14ac:dyDescent="0.3">
      <c r="E64" s="11">
        <v>4</v>
      </c>
      <c r="F64" s="13">
        <f t="shared" ref="F64:F127" si="8">I63</f>
        <v>49841221.838756703</v>
      </c>
      <c r="G64" s="11">
        <f t="shared" si="5"/>
        <v>332274.81225837802</v>
      </c>
      <c r="H64" s="11">
        <f t="shared" si="6"/>
        <v>385908.10968650173</v>
      </c>
      <c r="I64" s="13">
        <f t="shared" si="7"/>
        <v>49787588.541328579</v>
      </c>
    </row>
    <row r="65" spans="5:9" x14ac:dyDescent="0.3">
      <c r="E65" s="11">
        <v>5</v>
      </c>
      <c r="F65" s="12">
        <f t="shared" si="8"/>
        <v>49787588.541328579</v>
      </c>
      <c r="G65" s="11">
        <f t="shared" si="5"/>
        <v>331917.25694219052</v>
      </c>
      <c r="H65" s="11">
        <f t="shared" si="6"/>
        <v>385908.10968650173</v>
      </c>
      <c r="I65" s="13">
        <f t="shared" ref="I65:I128" si="9">F65+G65-H65</f>
        <v>49733597.688584268</v>
      </c>
    </row>
    <row r="66" spans="5:9" x14ac:dyDescent="0.3">
      <c r="E66" s="11">
        <v>6</v>
      </c>
      <c r="F66" s="13">
        <f t="shared" si="8"/>
        <v>49733597.688584268</v>
      </c>
      <c r="G66" s="11">
        <f t="shared" si="5"/>
        <v>331557.31792389508</v>
      </c>
      <c r="H66" s="11">
        <f t="shared" si="6"/>
        <v>385908.10968650173</v>
      </c>
      <c r="I66" s="13">
        <f t="shared" si="9"/>
        <v>49679246.896821663</v>
      </c>
    </row>
    <row r="67" spans="5:9" x14ac:dyDescent="0.3">
      <c r="E67" s="11">
        <v>7</v>
      </c>
      <c r="F67" s="12">
        <f t="shared" si="8"/>
        <v>49679246.896821663</v>
      </c>
      <c r="G67" s="11">
        <f t="shared" si="5"/>
        <v>331194.97931214439</v>
      </c>
      <c r="H67" s="11">
        <f t="shared" si="6"/>
        <v>385908.10968650173</v>
      </c>
      <c r="I67" s="13">
        <f t="shared" si="9"/>
        <v>49624533.766447306</v>
      </c>
    </row>
    <row r="68" spans="5:9" x14ac:dyDescent="0.3">
      <c r="E68" s="11">
        <v>8</v>
      </c>
      <c r="F68" s="13">
        <f t="shared" si="8"/>
        <v>49624533.766447306</v>
      </c>
      <c r="G68" s="11">
        <f t="shared" si="5"/>
        <v>330830.22510964866</v>
      </c>
      <c r="H68" s="11">
        <f t="shared" si="6"/>
        <v>385908.10968650173</v>
      </c>
      <c r="I68" s="13">
        <f t="shared" si="9"/>
        <v>49569455.881870456</v>
      </c>
    </row>
    <row r="69" spans="5:9" x14ac:dyDescent="0.3">
      <c r="E69" s="11">
        <v>9</v>
      </c>
      <c r="F69" s="12">
        <f t="shared" si="8"/>
        <v>49569455.881870456</v>
      </c>
      <c r="G69" s="11">
        <f t="shared" si="5"/>
        <v>330463.03921246971</v>
      </c>
      <c r="H69" s="11">
        <f t="shared" si="6"/>
        <v>385908.10968650173</v>
      </c>
      <c r="I69" s="13">
        <f t="shared" si="9"/>
        <v>49514010.811396427</v>
      </c>
    </row>
    <row r="70" spans="5:9" x14ac:dyDescent="0.3">
      <c r="E70" s="11">
        <v>10</v>
      </c>
      <c r="F70" s="13">
        <f t="shared" si="8"/>
        <v>49514010.811396427</v>
      </c>
      <c r="G70" s="11">
        <f t="shared" si="5"/>
        <v>330093.40540930949</v>
      </c>
      <c r="H70" s="11">
        <f t="shared" si="6"/>
        <v>385908.10968650173</v>
      </c>
      <c r="I70" s="13">
        <f t="shared" si="9"/>
        <v>49458196.107119232</v>
      </c>
    </row>
    <row r="71" spans="5:9" x14ac:dyDescent="0.3">
      <c r="E71" s="11">
        <v>11</v>
      </c>
      <c r="F71" s="12">
        <f t="shared" si="8"/>
        <v>49458196.107119232</v>
      </c>
      <c r="G71" s="11">
        <f t="shared" si="5"/>
        <v>329721.30738079484</v>
      </c>
      <c r="H71" s="11">
        <f t="shared" si="6"/>
        <v>385908.10968650173</v>
      </c>
      <c r="I71" s="13">
        <f t="shared" si="9"/>
        <v>49402009.304813527</v>
      </c>
    </row>
    <row r="72" spans="5:9" x14ac:dyDescent="0.3">
      <c r="E72" s="11">
        <v>12</v>
      </c>
      <c r="F72" s="13">
        <f t="shared" si="8"/>
        <v>49402009.304813527</v>
      </c>
      <c r="G72" s="11">
        <f t="shared" si="5"/>
        <v>329346.72869875684</v>
      </c>
      <c r="H72" s="11">
        <f t="shared" si="6"/>
        <v>385908.10968650173</v>
      </c>
      <c r="I72" s="13">
        <f t="shared" si="9"/>
        <v>49345447.923825786</v>
      </c>
    </row>
    <row r="73" spans="5:9" x14ac:dyDescent="0.3">
      <c r="E73" s="11">
        <v>13</v>
      </c>
      <c r="F73" s="12">
        <f t="shared" si="8"/>
        <v>49345447.923825786</v>
      </c>
      <c r="G73" s="11">
        <f t="shared" si="5"/>
        <v>328969.65282550524</v>
      </c>
      <c r="H73" s="11">
        <f t="shared" si="6"/>
        <v>385908.10968650173</v>
      </c>
      <c r="I73" s="13">
        <f t="shared" si="9"/>
        <v>49288509.466964789</v>
      </c>
    </row>
    <row r="74" spans="5:9" x14ac:dyDescent="0.3">
      <c r="E74" s="11">
        <v>14</v>
      </c>
      <c r="F74" s="13">
        <f t="shared" si="8"/>
        <v>49288509.466964789</v>
      </c>
      <c r="G74" s="11">
        <f t="shared" si="5"/>
        <v>328590.06311309856</v>
      </c>
      <c r="H74" s="11">
        <f t="shared" si="6"/>
        <v>385908.10968650173</v>
      </c>
      <c r="I74" s="13">
        <f t="shared" si="9"/>
        <v>49231191.420391388</v>
      </c>
    </row>
    <row r="75" spans="5:9" x14ac:dyDescent="0.3">
      <c r="E75" s="11">
        <v>15</v>
      </c>
      <c r="F75" s="12">
        <f t="shared" si="8"/>
        <v>49231191.420391388</v>
      </c>
      <c r="G75" s="11">
        <f t="shared" si="5"/>
        <v>328207.94280260924</v>
      </c>
      <c r="H75" s="11">
        <f t="shared" si="6"/>
        <v>385908.10968650173</v>
      </c>
      <c r="I75" s="13">
        <f t="shared" si="9"/>
        <v>49173491.253507495</v>
      </c>
    </row>
    <row r="76" spans="5:9" x14ac:dyDescent="0.3">
      <c r="E76" s="11">
        <v>16</v>
      </c>
      <c r="F76" s="13">
        <f t="shared" si="8"/>
        <v>49173491.253507495</v>
      </c>
      <c r="G76" s="11">
        <f t="shared" si="5"/>
        <v>327823.27502338326</v>
      </c>
      <c r="H76" s="11">
        <f t="shared" si="6"/>
        <v>385908.10968650173</v>
      </c>
      <c r="I76" s="13">
        <f t="shared" si="9"/>
        <v>49115406.418844379</v>
      </c>
    </row>
    <row r="77" spans="5:9" x14ac:dyDescent="0.3">
      <c r="E77" s="11">
        <v>17</v>
      </c>
      <c r="F77" s="12">
        <f t="shared" si="8"/>
        <v>49115406.418844379</v>
      </c>
      <c r="G77" s="11">
        <f t="shared" si="5"/>
        <v>327436.04279229586</v>
      </c>
      <c r="H77" s="11">
        <f t="shared" si="6"/>
        <v>385908.10968650173</v>
      </c>
      <c r="I77" s="13">
        <f t="shared" si="9"/>
        <v>49056934.351950176</v>
      </c>
    </row>
    <row r="78" spans="5:9" x14ac:dyDescent="0.3">
      <c r="E78" s="11">
        <v>18</v>
      </c>
      <c r="F78" s="13">
        <f t="shared" si="8"/>
        <v>49056934.351950176</v>
      </c>
      <c r="G78" s="11">
        <f t="shared" si="5"/>
        <v>327046.22901300114</v>
      </c>
      <c r="H78" s="11">
        <f t="shared" si="6"/>
        <v>385908.10968650173</v>
      </c>
      <c r="I78" s="13">
        <f t="shared" si="9"/>
        <v>48998072.471276678</v>
      </c>
    </row>
    <row r="79" spans="5:9" x14ac:dyDescent="0.3">
      <c r="E79" s="11">
        <v>19</v>
      </c>
      <c r="F79" s="12">
        <f t="shared" si="8"/>
        <v>48998072.471276678</v>
      </c>
      <c r="G79" s="11">
        <f t="shared" si="5"/>
        <v>326653.81647517782</v>
      </c>
      <c r="H79" s="11">
        <f t="shared" si="6"/>
        <v>385908.10968650173</v>
      </c>
      <c r="I79" s="13">
        <f t="shared" si="9"/>
        <v>48938818.178065352</v>
      </c>
    </row>
    <row r="80" spans="5:9" x14ac:dyDescent="0.3">
      <c r="E80" s="11">
        <v>20</v>
      </c>
      <c r="F80" s="13">
        <f t="shared" si="8"/>
        <v>48938818.178065352</v>
      </c>
      <c r="G80" s="11">
        <f t="shared" si="5"/>
        <v>326258.78785376897</v>
      </c>
      <c r="H80" s="11">
        <f t="shared" si="6"/>
        <v>385908.10968650173</v>
      </c>
      <c r="I80" s="13">
        <f t="shared" si="9"/>
        <v>48879168.856232621</v>
      </c>
    </row>
    <row r="81" spans="5:9" x14ac:dyDescent="0.3">
      <c r="E81" s="11">
        <v>21</v>
      </c>
      <c r="F81" s="12">
        <f t="shared" si="8"/>
        <v>48879168.856232621</v>
      </c>
      <c r="G81" s="11">
        <f t="shared" si="5"/>
        <v>325861.12570821744</v>
      </c>
      <c r="H81" s="11">
        <f t="shared" si="6"/>
        <v>385908.10968650173</v>
      </c>
      <c r="I81" s="13">
        <f t="shared" si="9"/>
        <v>48819121.872254334</v>
      </c>
    </row>
    <row r="82" spans="5:9" x14ac:dyDescent="0.3">
      <c r="E82" s="11">
        <v>22</v>
      </c>
      <c r="F82" s="13">
        <f t="shared" si="8"/>
        <v>48819121.872254334</v>
      </c>
      <c r="G82" s="11">
        <f t="shared" si="5"/>
        <v>325460.81248169555</v>
      </c>
      <c r="H82" s="11">
        <f t="shared" si="6"/>
        <v>385908.10968650173</v>
      </c>
      <c r="I82" s="13">
        <f t="shared" si="9"/>
        <v>48758674.575049527</v>
      </c>
    </row>
    <row r="83" spans="5:9" x14ac:dyDescent="0.3">
      <c r="E83" s="11">
        <v>23</v>
      </c>
      <c r="F83" s="12">
        <f t="shared" si="8"/>
        <v>48758674.575049527</v>
      </c>
      <c r="G83" s="11">
        <f t="shared" si="5"/>
        <v>325057.83050033014</v>
      </c>
      <c r="H83" s="11">
        <f t="shared" si="6"/>
        <v>385908.10968650173</v>
      </c>
      <c r="I83" s="13">
        <f t="shared" si="9"/>
        <v>48697824.295863353</v>
      </c>
    </row>
    <row r="84" spans="5:9" x14ac:dyDescent="0.3">
      <c r="E84" s="11">
        <v>24</v>
      </c>
      <c r="F84" s="13">
        <f t="shared" si="8"/>
        <v>48697824.295863353</v>
      </c>
      <c r="G84" s="11">
        <f t="shared" si="5"/>
        <v>324652.16197242233</v>
      </c>
      <c r="H84" s="11">
        <f t="shared" si="6"/>
        <v>385908.10968650173</v>
      </c>
      <c r="I84" s="13">
        <f t="shared" si="9"/>
        <v>48636568.348149277</v>
      </c>
    </row>
    <row r="85" spans="5:9" x14ac:dyDescent="0.3">
      <c r="E85" s="11">
        <v>25</v>
      </c>
      <c r="F85" s="12">
        <f t="shared" si="8"/>
        <v>48636568.348149277</v>
      </c>
      <c r="G85" s="11">
        <f t="shared" si="5"/>
        <v>324243.78898766183</v>
      </c>
      <c r="H85" s="11">
        <f t="shared" si="6"/>
        <v>385908.10968650173</v>
      </c>
      <c r="I85" s="13">
        <f t="shared" si="9"/>
        <v>48574904.027450435</v>
      </c>
    </row>
    <row r="86" spans="5:9" x14ac:dyDescent="0.3">
      <c r="E86" s="11">
        <v>26</v>
      </c>
      <c r="F86" s="13">
        <f t="shared" si="8"/>
        <v>48574904.027450435</v>
      </c>
      <c r="G86" s="11">
        <f t="shared" si="5"/>
        <v>323832.69351633621</v>
      </c>
      <c r="H86" s="11">
        <f t="shared" si="6"/>
        <v>385908.10968650173</v>
      </c>
      <c r="I86" s="13">
        <f t="shared" si="9"/>
        <v>48512828.61128027</v>
      </c>
    </row>
    <row r="87" spans="5:9" x14ac:dyDescent="0.3">
      <c r="E87" s="11">
        <v>27</v>
      </c>
      <c r="F87" s="12">
        <f t="shared" si="8"/>
        <v>48512828.61128027</v>
      </c>
      <c r="G87" s="11">
        <f t="shared" si="5"/>
        <v>323418.85740853508</v>
      </c>
      <c r="H87" s="11">
        <f t="shared" si="6"/>
        <v>385908.10968650173</v>
      </c>
      <c r="I87" s="13">
        <f t="shared" si="9"/>
        <v>48450339.359002307</v>
      </c>
    </row>
    <row r="88" spans="5:9" x14ac:dyDescent="0.3">
      <c r="E88" s="11">
        <v>28</v>
      </c>
      <c r="F88" s="13">
        <f t="shared" si="8"/>
        <v>48450339.359002307</v>
      </c>
      <c r="G88" s="11">
        <f t="shared" si="5"/>
        <v>323002.26239334868</v>
      </c>
      <c r="H88" s="11">
        <f t="shared" si="6"/>
        <v>385908.10968650173</v>
      </c>
      <c r="I88" s="13">
        <f t="shared" si="9"/>
        <v>48387433.511709154</v>
      </c>
    </row>
    <row r="89" spans="5:9" x14ac:dyDescent="0.3">
      <c r="E89" s="11">
        <v>29</v>
      </c>
      <c r="F89" s="12">
        <f t="shared" si="8"/>
        <v>48387433.511709154</v>
      </c>
      <c r="G89" s="11">
        <f t="shared" si="5"/>
        <v>322582.89007806103</v>
      </c>
      <c r="H89" s="11">
        <f t="shared" si="6"/>
        <v>385908.10968650173</v>
      </c>
      <c r="I89" s="13">
        <f t="shared" si="9"/>
        <v>48324108.292100713</v>
      </c>
    </row>
    <row r="90" spans="5:9" x14ac:dyDescent="0.3">
      <c r="E90" s="11">
        <v>30</v>
      </c>
      <c r="F90" s="13">
        <f t="shared" si="8"/>
        <v>48324108.292100713</v>
      </c>
      <c r="G90" s="11">
        <f t="shared" si="5"/>
        <v>322160.72194733808</v>
      </c>
      <c r="H90" s="11">
        <f t="shared" si="6"/>
        <v>385908.10968650173</v>
      </c>
      <c r="I90" s="13">
        <f t="shared" si="9"/>
        <v>48260360.904361546</v>
      </c>
    </row>
    <row r="91" spans="5:9" x14ac:dyDescent="0.3">
      <c r="E91" s="11">
        <v>31</v>
      </c>
      <c r="F91" s="12">
        <f t="shared" si="8"/>
        <v>48260360.904361546</v>
      </c>
      <c r="G91" s="11">
        <f t="shared" si="5"/>
        <v>321735.73936241027</v>
      </c>
      <c r="H91" s="11">
        <f t="shared" si="6"/>
        <v>385908.10968650173</v>
      </c>
      <c r="I91" s="13">
        <f t="shared" si="9"/>
        <v>48196188.534037456</v>
      </c>
    </row>
    <row r="92" spans="5:9" x14ac:dyDescent="0.3">
      <c r="E92" s="11">
        <v>32</v>
      </c>
      <c r="F92" s="13">
        <f t="shared" si="8"/>
        <v>48196188.534037456</v>
      </c>
      <c r="G92" s="11">
        <f t="shared" si="5"/>
        <v>321307.92356024968</v>
      </c>
      <c r="H92" s="11">
        <f t="shared" si="6"/>
        <v>385908.10968650173</v>
      </c>
      <c r="I92" s="13">
        <f t="shared" si="9"/>
        <v>48131588.347911201</v>
      </c>
    </row>
    <row r="93" spans="5:9" x14ac:dyDescent="0.3">
      <c r="E93" s="11">
        <v>33</v>
      </c>
      <c r="F93" s="12">
        <f t="shared" si="8"/>
        <v>48131588.347911201</v>
      </c>
      <c r="G93" s="11">
        <f t="shared" si="5"/>
        <v>320877.2556527413</v>
      </c>
      <c r="H93" s="11">
        <f t="shared" si="6"/>
        <v>385908.10968650173</v>
      </c>
      <c r="I93" s="13">
        <f t="shared" si="9"/>
        <v>48066557.493877441</v>
      </c>
    </row>
    <row r="94" spans="5:9" x14ac:dyDescent="0.3">
      <c r="E94" s="11">
        <v>34</v>
      </c>
      <c r="F94" s="13">
        <f t="shared" si="8"/>
        <v>48066557.493877441</v>
      </c>
      <c r="G94" s="11">
        <f t="shared" si="5"/>
        <v>320443.7166258496</v>
      </c>
      <c r="H94" s="11">
        <f t="shared" si="6"/>
        <v>385908.10968650173</v>
      </c>
      <c r="I94" s="13">
        <f t="shared" si="9"/>
        <v>48001093.100816786</v>
      </c>
    </row>
    <row r="95" spans="5:9" x14ac:dyDescent="0.3">
      <c r="E95" s="11">
        <v>35</v>
      </c>
      <c r="F95" s="12">
        <f t="shared" si="8"/>
        <v>48001093.100816786</v>
      </c>
      <c r="G95" s="11">
        <f t="shared" si="5"/>
        <v>320007.28733877855</v>
      </c>
      <c r="H95" s="11">
        <f t="shared" si="6"/>
        <v>385908.10968650173</v>
      </c>
      <c r="I95" s="13">
        <f t="shared" si="9"/>
        <v>47935192.278469063</v>
      </c>
    </row>
    <row r="96" spans="5:9" x14ac:dyDescent="0.3">
      <c r="E96" s="11">
        <v>36</v>
      </c>
      <c r="F96" s="13">
        <f t="shared" si="8"/>
        <v>47935192.278469063</v>
      </c>
      <c r="G96" s="11">
        <f t="shared" si="5"/>
        <v>319567.94852312707</v>
      </c>
      <c r="H96" s="11">
        <f t="shared" si="6"/>
        <v>385908.10968650173</v>
      </c>
      <c r="I96" s="13">
        <f t="shared" si="9"/>
        <v>47868852.117305689</v>
      </c>
    </row>
    <row r="97" spans="5:9" x14ac:dyDescent="0.3">
      <c r="E97" s="11">
        <v>37</v>
      </c>
      <c r="F97" s="12">
        <f t="shared" si="8"/>
        <v>47868852.117305689</v>
      </c>
      <c r="G97" s="11">
        <f t="shared" si="5"/>
        <v>319125.6807820379</v>
      </c>
      <c r="H97" s="11">
        <f t="shared" si="6"/>
        <v>385908.10968650173</v>
      </c>
      <c r="I97" s="13">
        <f t="shared" si="9"/>
        <v>47802069.688401222</v>
      </c>
    </row>
    <row r="98" spans="5:9" x14ac:dyDescent="0.3">
      <c r="E98" s="11">
        <v>38</v>
      </c>
      <c r="F98" s="13">
        <f t="shared" si="8"/>
        <v>47802069.688401222</v>
      </c>
      <c r="G98" s="11">
        <f t="shared" si="5"/>
        <v>318680.46458934149</v>
      </c>
      <c r="H98" s="11">
        <f t="shared" si="6"/>
        <v>385908.10968650173</v>
      </c>
      <c r="I98" s="13">
        <f t="shared" si="9"/>
        <v>47734842.043304063</v>
      </c>
    </row>
    <row r="99" spans="5:9" x14ac:dyDescent="0.3">
      <c r="E99" s="11">
        <v>39</v>
      </c>
      <c r="F99" s="12">
        <f t="shared" si="8"/>
        <v>47734842.043304063</v>
      </c>
      <c r="G99" s="11">
        <f t="shared" si="5"/>
        <v>318232.28028869373</v>
      </c>
      <c r="H99" s="11">
        <f t="shared" si="6"/>
        <v>385908.10968650173</v>
      </c>
      <c r="I99" s="13">
        <f t="shared" si="9"/>
        <v>47667166.213906258</v>
      </c>
    </row>
    <row r="100" spans="5:9" x14ac:dyDescent="0.3">
      <c r="E100" s="11">
        <v>40</v>
      </c>
      <c r="F100" s="13">
        <f t="shared" si="8"/>
        <v>47667166.213906258</v>
      </c>
      <c r="G100" s="11">
        <f t="shared" si="5"/>
        <v>317781.1080927084</v>
      </c>
      <c r="H100" s="11">
        <f t="shared" si="6"/>
        <v>385908.10968650173</v>
      </c>
      <c r="I100" s="13">
        <f t="shared" si="9"/>
        <v>47599039.212312467</v>
      </c>
    </row>
    <row r="101" spans="5:9" x14ac:dyDescent="0.3">
      <c r="E101" s="11">
        <v>41</v>
      </c>
      <c r="F101" s="12">
        <f t="shared" si="8"/>
        <v>47599039.212312467</v>
      </c>
      <c r="G101" s="11">
        <f t="shared" si="5"/>
        <v>317326.92808208312</v>
      </c>
      <c r="H101" s="11">
        <f t="shared" si="6"/>
        <v>385908.10968650173</v>
      </c>
      <c r="I101" s="13">
        <f t="shared" si="9"/>
        <v>47530458.030708052</v>
      </c>
    </row>
    <row r="102" spans="5:9" x14ac:dyDescent="0.3">
      <c r="E102" s="11">
        <v>42</v>
      </c>
      <c r="F102" s="13">
        <f t="shared" si="8"/>
        <v>47530458.030708052</v>
      </c>
      <c r="G102" s="11">
        <f t="shared" si="5"/>
        <v>316869.72020472033</v>
      </c>
      <c r="H102" s="11">
        <f t="shared" si="6"/>
        <v>385908.10968650173</v>
      </c>
      <c r="I102" s="13">
        <f t="shared" si="9"/>
        <v>47461419.641226269</v>
      </c>
    </row>
    <row r="103" spans="5:9" x14ac:dyDescent="0.3">
      <c r="E103" s="11">
        <v>43</v>
      </c>
      <c r="F103" s="12">
        <f t="shared" si="8"/>
        <v>47461419.641226269</v>
      </c>
      <c r="G103" s="11">
        <f t="shared" si="5"/>
        <v>316409.46427484177</v>
      </c>
      <c r="H103" s="11">
        <f t="shared" si="6"/>
        <v>385908.10968650173</v>
      </c>
      <c r="I103" s="13">
        <f t="shared" si="9"/>
        <v>47391920.995814607</v>
      </c>
    </row>
    <row r="104" spans="5:9" x14ac:dyDescent="0.3">
      <c r="E104" s="11">
        <v>44</v>
      </c>
      <c r="F104" s="13">
        <f t="shared" si="8"/>
        <v>47391920.995814607</v>
      </c>
      <c r="G104" s="11">
        <f t="shared" si="5"/>
        <v>315946.13997209736</v>
      </c>
      <c r="H104" s="11">
        <f t="shared" si="6"/>
        <v>385908.10968650173</v>
      </c>
      <c r="I104" s="13">
        <f t="shared" si="9"/>
        <v>47321959.026100203</v>
      </c>
    </row>
    <row r="105" spans="5:9" x14ac:dyDescent="0.3">
      <c r="E105" s="11">
        <v>45</v>
      </c>
      <c r="F105" s="12">
        <f t="shared" si="8"/>
        <v>47321959.026100203</v>
      </c>
      <c r="G105" s="11">
        <f t="shared" si="5"/>
        <v>315479.72684066801</v>
      </c>
      <c r="H105" s="11">
        <f t="shared" si="6"/>
        <v>385908.10968650173</v>
      </c>
      <c r="I105" s="13">
        <f t="shared" si="9"/>
        <v>47251530.643254369</v>
      </c>
    </row>
    <row r="106" spans="5:9" x14ac:dyDescent="0.3">
      <c r="E106" s="11">
        <v>46</v>
      </c>
      <c r="F106" s="13">
        <f t="shared" si="8"/>
        <v>47251530.643254369</v>
      </c>
      <c r="G106" s="11">
        <f t="shared" si="5"/>
        <v>315010.20428836247</v>
      </c>
      <c r="H106" s="11">
        <f t="shared" si="6"/>
        <v>385908.10968650173</v>
      </c>
      <c r="I106" s="13">
        <f t="shared" si="9"/>
        <v>47180632.737856232</v>
      </c>
    </row>
    <row r="107" spans="5:9" x14ac:dyDescent="0.3">
      <c r="E107" s="11">
        <v>47</v>
      </c>
      <c r="F107" s="12">
        <f t="shared" si="8"/>
        <v>47180632.737856232</v>
      </c>
      <c r="G107" s="11">
        <f t="shared" si="5"/>
        <v>314537.55158570816</v>
      </c>
      <c r="H107" s="11">
        <f t="shared" si="6"/>
        <v>385908.10968650173</v>
      </c>
      <c r="I107" s="13">
        <f t="shared" si="9"/>
        <v>47109262.179755442</v>
      </c>
    </row>
    <row r="108" spans="5:9" x14ac:dyDescent="0.3">
      <c r="E108" s="11">
        <v>48</v>
      </c>
      <c r="F108" s="13">
        <f t="shared" si="8"/>
        <v>47109262.179755442</v>
      </c>
      <c r="G108" s="11">
        <f t="shared" si="5"/>
        <v>314061.74786503625</v>
      </c>
      <c r="H108" s="11">
        <f t="shared" si="6"/>
        <v>385908.10968650173</v>
      </c>
      <c r="I108" s="13">
        <f t="shared" si="9"/>
        <v>47037415.817933977</v>
      </c>
    </row>
    <row r="109" spans="5:9" x14ac:dyDescent="0.3">
      <c r="E109" s="11">
        <v>49</v>
      </c>
      <c r="F109" s="12">
        <f t="shared" si="8"/>
        <v>47037415.817933977</v>
      </c>
      <c r="G109" s="11">
        <f t="shared" si="5"/>
        <v>313582.77211955981</v>
      </c>
      <c r="H109" s="11">
        <f t="shared" si="6"/>
        <v>385908.10968650173</v>
      </c>
      <c r="I109" s="13">
        <f t="shared" si="9"/>
        <v>46965090.480367035</v>
      </c>
    </row>
    <row r="110" spans="5:9" x14ac:dyDescent="0.3">
      <c r="E110" s="11">
        <v>50</v>
      </c>
      <c r="F110" s="13">
        <f t="shared" si="8"/>
        <v>46965090.480367035</v>
      </c>
      <c r="G110" s="11">
        <f t="shared" si="5"/>
        <v>313100.60320244689</v>
      </c>
      <c r="H110" s="11">
        <f t="shared" si="6"/>
        <v>385908.10968650173</v>
      </c>
      <c r="I110" s="13">
        <f t="shared" si="9"/>
        <v>46892282.973882981</v>
      </c>
    </row>
    <row r="111" spans="5:9" x14ac:dyDescent="0.3">
      <c r="E111" s="11">
        <v>51</v>
      </c>
      <c r="F111" s="12">
        <f t="shared" si="8"/>
        <v>46892282.973882981</v>
      </c>
      <c r="G111" s="11">
        <f t="shared" si="5"/>
        <v>312615.21982588654</v>
      </c>
      <c r="H111" s="11">
        <f t="shared" si="6"/>
        <v>385908.10968650173</v>
      </c>
      <c r="I111" s="13">
        <f t="shared" si="9"/>
        <v>46818990.084022366</v>
      </c>
    </row>
    <row r="112" spans="5:9" x14ac:dyDescent="0.3">
      <c r="E112" s="11">
        <v>52</v>
      </c>
      <c r="F112" s="13">
        <f t="shared" si="8"/>
        <v>46818990.084022366</v>
      </c>
      <c r="G112" s="11">
        <f t="shared" si="5"/>
        <v>312126.60056014906</v>
      </c>
      <c r="H112" s="11">
        <f t="shared" si="6"/>
        <v>385908.10968650173</v>
      </c>
      <c r="I112" s="13">
        <f t="shared" si="9"/>
        <v>46745208.574896015</v>
      </c>
    </row>
    <row r="113" spans="5:9" x14ac:dyDescent="0.3">
      <c r="E113" s="11">
        <v>53</v>
      </c>
      <c r="F113" s="12">
        <f t="shared" si="8"/>
        <v>46745208.574896015</v>
      </c>
      <c r="G113" s="11">
        <f t="shared" si="5"/>
        <v>311634.7238326401</v>
      </c>
      <c r="H113" s="11">
        <f t="shared" si="6"/>
        <v>385908.10968650173</v>
      </c>
      <c r="I113" s="13">
        <f t="shared" si="9"/>
        <v>46670935.189042151</v>
      </c>
    </row>
    <row r="114" spans="5:9" x14ac:dyDescent="0.3">
      <c r="E114" s="11">
        <v>54</v>
      </c>
      <c r="F114" s="13">
        <f t="shared" si="8"/>
        <v>46670935.189042151</v>
      </c>
      <c r="G114" s="11">
        <f t="shared" si="5"/>
        <v>311139.56792694767</v>
      </c>
      <c r="H114" s="11">
        <f t="shared" si="6"/>
        <v>385908.10968650173</v>
      </c>
      <c r="I114" s="13">
        <f t="shared" si="9"/>
        <v>46596166.6472826</v>
      </c>
    </row>
    <row r="115" spans="5:9" x14ac:dyDescent="0.3">
      <c r="E115" s="11">
        <v>55</v>
      </c>
      <c r="F115" s="12">
        <f t="shared" si="8"/>
        <v>46596166.6472826</v>
      </c>
      <c r="G115" s="11">
        <f t="shared" si="5"/>
        <v>310641.11098188401</v>
      </c>
      <c r="H115" s="11">
        <f t="shared" si="6"/>
        <v>385908.10968650173</v>
      </c>
      <c r="I115" s="13">
        <f t="shared" si="9"/>
        <v>46520899.648577981</v>
      </c>
    </row>
    <row r="116" spans="5:9" x14ac:dyDescent="0.3">
      <c r="E116" s="11">
        <v>56</v>
      </c>
      <c r="F116" s="13">
        <f t="shared" si="8"/>
        <v>46520899.648577981</v>
      </c>
      <c r="G116" s="11">
        <f t="shared" si="5"/>
        <v>310139.33099051984</v>
      </c>
      <c r="H116" s="11">
        <f t="shared" si="6"/>
        <v>385908.10968650173</v>
      </c>
      <c r="I116" s="13">
        <f t="shared" si="9"/>
        <v>46445130.869882002</v>
      </c>
    </row>
    <row r="117" spans="5:9" x14ac:dyDescent="0.3">
      <c r="E117" s="11">
        <v>57</v>
      </c>
      <c r="F117" s="12">
        <f t="shared" si="8"/>
        <v>46445130.869882002</v>
      </c>
      <c r="G117" s="11">
        <f t="shared" si="5"/>
        <v>309634.20579921332</v>
      </c>
      <c r="H117" s="11">
        <f t="shared" si="6"/>
        <v>385908.10968650173</v>
      </c>
      <c r="I117" s="13">
        <f t="shared" si="9"/>
        <v>46368856.965994716</v>
      </c>
    </row>
    <row r="118" spans="5:9" x14ac:dyDescent="0.3">
      <c r="E118" s="11">
        <v>58</v>
      </c>
      <c r="F118" s="13">
        <f t="shared" si="8"/>
        <v>46368856.965994716</v>
      </c>
      <c r="G118" s="11">
        <f t="shared" si="5"/>
        <v>309125.71310663142</v>
      </c>
      <c r="H118" s="11">
        <f t="shared" si="6"/>
        <v>385908.10968650173</v>
      </c>
      <c r="I118" s="13">
        <f t="shared" si="9"/>
        <v>46292074.569414847</v>
      </c>
    </row>
    <row r="119" spans="5:9" x14ac:dyDescent="0.3">
      <c r="E119" s="11">
        <v>59</v>
      </c>
      <c r="F119" s="12">
        <f t="shared" si="8"/>
        <v>46292074.569414847</v>
      </c>
      <c r="G119" s="11">
        <f t="shared" si="5"/>
        <v>308613.83046276565</v>
      </c>
      <c r="H119" s="11">
        <f t="shared" si="6"/>
        <v>385908.10968650173</v>
      </c>
      <c r="I119" s="13">
        <f t="shared" si="9"/>
        <v>46214780.290191114</v>
      </c>
    </row>
    <row r="120" spans="5:9" x14ac:dyDescent="0.3">
      <c r="E120" s="11">
        <v>60</v>
      </c>
      <c r="F120" s="13">
        <f t="shared" si="8"/>
        <v>46214780.290191114</v>
      </c>
      <c r="G120" s="11">
        <f t="shared" si="5"/>
        <v>308098.53526794072</v>
      </c>
      <c r="H120" s="11">
        <f t="shared" si="6"/>
        <v>385908.10968650173</v>
      </c>
      <c r="I120" s="13">
        <f t="shared" si="9"/>
        <v>46136970.715772554</v>
      </c>
    </row>
    <row r="121" spans="5:9" x14ac:dyDescent="0.3">
      <c r="E121" s="11">
        <v>61</v>
      </c>
      <c r="F121" s="12">
        <f t="shared" si="8"/>
        <v>46136970.715772554</v>
      </c>
      <c r="G121" s="11">
        <f t="shared" si="5"/>
        <v>307579.804771817</v>
      </c>
      <c r="H121" s="11">
        <f t="shared" si="6"/>
        <v>385908.10968650173</v>
      </c>
      <c r="I121" s="13">
        <f t="shared" si="9"/>
        <v>46058642.410857871</v>
      </c>
    </row>
    <row r="122" spans="5:9" x14ac:dyDescent="0.3">
      <c r="E122" s="11">
        <v>62</v>
      </c>
      <c r="F122" s="13">
        <f t="shared" si="8"/>
        <v>46058642.410857871</v>
      </c>
      <c r="G122" s="11">
        <f t="shared" si="5"/>
        <v>307057.6160723858</v>
      </c>
      <c r="H122" s="11">
        <f t="shared" si="6"/>
        <v>385908.10968650173</v>
      </c>
      <c r="I122" s="13">
        <f t="shared" si="9"/>
        <v>45979791.917243756</v>
      </c>
    </row>
    <row r="123" spans="5:9" x14ac:dyDescent="0.3">
      <c r="E123" s="11">
        <v>63</v>
      </c>
      <c r="F123" s="12">
        <f t="shared" si="8"/>
        <v>45979791.917243756</v>
      </c>
      <c r="G123" s="11">
        <f t="shared" si="5"/>
        <v>306531.94611495838</v>
      </c>
      <c r="H123" s="11">
        <f t="shared" si="6"/>
        <v>385908.10968650173</v>
      </c>
      <c r="I123" s="13">
        <f t="shared" si="9"/>
        <v>45900415.753672212</v>
      </c>
    </row>
    <row r="124" spans="5:9" x14ac:dyDescent="0.3">
      <c r="E124" s="11">
        <v>64</v>
      </c>
      <c r="F124" s="13">
        <f t="shared" si="8"/>
        <v>45900415.753672212</v>
      </c>
      <c r="G124" s="11">
        <f t="shared" si="5"/>
        <v>306002.77169114805</v>
      </c>
      <c r="H124" s="11">
        <f t="shared" si="6"/>
        <v>385908.10968650173</v>
      </c>
      <c r="I124" s="13">
        <f t="shared" si="9"/>
        <v>45820510.415676862</v>
      </c>
    </row>
    <row r="125" spans="5:9" x14ac:dyDescent="0.3">
      <c r="E125" s="11">
        <v>65</v>
      </c>
      <c r="F125" s="12">
        <f t="shared" si="8"/>
        <v>45820510.415676862</v>
      </c>
      <c r="G125" s="11">
        <f t="shared" si="5"/>
        <v>305470.06943784573</v>
      </c>
      <c r="H125" s="11">
        <f t="shared" si="6"/>
        <v>385908.10968650173</v>
      </c>
      <c r="I125" s="13">
        <f t="shared" si="9"/>
        <v>45740072.375428207</v>
      </c>
    </row>
    <row r="126" spans="5:9" x14ac:dyDescent="0.3">
      <c r="E126" s="11">
        <v>66</v>
      </c>
      <c r="F126" s="13">
        <f t="shared" si="8"/>
        <v>45740072.375428207</v>
      </c>
      <c r="G126" s="11">
        <f t="shared" si="5"/>
        <v>304933.81583618803</v>
      </c>
      <c r="H126" s="11">
        <f t="shared" si="6"/>
        <v>385908.10968650173</v>
      </c>
      <c r="I126" s="13">
        <f t="shared" si="9"/>
        <v>45659098.081577897</v>
      </c>
    </row>
    <row r="127" spans="5:9" x14ac:dyDescent="0.3">
      <c r="E127" s="11">
        <v>67</v>
      </c>
      <c r="F127" s="12">
        <f t="shared" si="8"/>
        <v>45659098.081577897</v>
      </c>
      <c r="G127" s="11">
        <f t="shared" ref="G127:G190" si="10">$J$59*F127</f>
        <v>304393.98721051932</v>
      </c>
      <c r="H127" s="11">
        <f t="shared" ref="H127:H190" si="11">$H$59</f>
        <v>385908.10968650173</v>
      </c>
      <c r="I127" s="13">
        <f t="shared" si="9"/>
        <v>45577583.959101915</v>
      </c>
    </row>
    <row r="128" spans="5:9" x14ac:dyDescent="0.3">
      <c r="E128" s="11">
        <v>68</v>
      </c>
      <c r="F128" s="13">
        <f t="shared" ref="F128:F191" si="12">I127</f>
        <v>45577583.959101915</v>
      </c>
      <c r="G128" s="11">
        <f t="shared" si="10"/>
        <v>303850.55972734606</v>
      </c>
      <c r="H128" s="11">
        <f t="shared" si="11"/>
        <v>385908.10968650173</v>
      </c>
      <c r="I128" s="13">
        <f t="shared" si="9"/>
        <v>45495526.409142762</v>
      </c>
    </row>
    <row r="129" spans="5:9" x14ac:dyDescent="0.3">
      <c r="E129" s="11">
        <v>69</v>
      </c>
      <c r="F129" s="12">
        <f t="shared" si="12"/>
        <v>45495526.409142762</v>
      </c>
      <c r="G129" s="11">
        <f t="shared" si="10"/>
        <v>303303.50939428504</v>
      </c>
      <c r="H129" s="11">
        <f t="shared" si="11"/>
        <v>385908.10968650173</v>
      </c>
      <c r="I129" s="13">
        <f t="shared" ref="I129:I192" si="13">F129+G129-H129</f>
        <v>45412921.808850549</v>
      </c>
    </row>
    <row r="130" spans="5:9" x14ac:dyDescent="0.3">
      <c r="E130" s="11">
        <v>70</v>
      </c>
      <c r="F130" s="13">
        <f t="shared" si="12"/>
        <v>45412921.808850549</v>
      </c>
      <c r="G130" s="11">
        <f t="shared" si="10"/>
        <v>302752.81205900363</v>
      </c>
      <c r="H130" s="11">
        <f t="shared" si="11"/>
        <v>385908.10968650173</v>
      </c>
      <c r="I130" s="13">
        <f t="shared" si="13"/>
        <v>45329766.511223048</v>
      </c>
    </row>
    <row r="131" spans="5:9" x14ac:dyDescent="0.3">
      <c r="E131" s="11">
        <v>71</v>
      </c>
      <c r="F131" s="12">
        <f t="shared" si="12"/>
        <v>45329766.511223048</v>
      </c>
      <c r="G131" s="11">
        <f t="shared" si="10"/>
        <v>302198.44340815366</v>
      </c>
      <c r="H131" s="11">
        <f t="shared" si="11"/>
        <v>385908.10968650173</v>
      </c>
      <c r="I131" s="13">
        <f t="shared" si="13"/>
        <v>45246056.844944701</v>
      </c>
    </row>
    <row r="132" spans="5:9" x14ac:dyDescent="0.3">
      <c r="E132" s="11">
        <v>72</v>
      </c>
      <c r="F132" s="13">
        <f t="shared" si="12"/>
        <v>45246056.844944701</v>
      </c>
      <c r="G132" s="11">
        <f t="shared" si="10"/>
        <v>301640.37896629801</v>
      </c>
      <c r="H132" s="11">
        <f t="shared" si="11"/>
        <v>385908.10968650173</v>
      </c>
      <c r="I132" s="13">
        <f t="shared" si="13"/>
        <v>45161789.114224501</v>
      </c>
    </row>
    <row r="133" spans="5:9" x14ac:dyDescent="0.3">
      <c r="E133" s="11">
        <v>73</v>
      </c>
      <c r="F133" s="12">
        <f t="shared" si="12"/>
        <v>45161789.114224501</v>
      </c>
      <c r="G133" s="11">
        <f t="shared" si="10"/>
        <v>301078.59409482998</v>
      </c>
      <c r="H133" s="11">
        <f t="shared" si="11"/>
        <v>385908.10968650173</v>
      </c>
      <c r="I133" s="13">
        <f t="shared" si="13"/>
        <v>45076959.598632827</v>
      </c>
    </row>
    <row r="134" spans="5:9" x14ac:dyDescent="0.3">
      <c r="E134" s="11">
        <v>74</v>
      </c>
      <c r="F134" s="13">
        <f t="shared" si="12"/>
        <v>45076959.598632827</v>
      </c>
      <c r="G134" s="11">
        <f t="shared" si="10"/>
        <v>300513.06399088551</v>
      </c>
      <c r="H134" s="11">
        <f t="shared" si="11"/>
        <v>385908.10968650173</v>
      </c>
      <c r="I134" s="13">
        <f t="shared" si="13"/>
        <v>44991564.55293721</v>
      </c>
    </row>
    <row r="135" spans="5:9" x14ac:dyDescent="0.3">
      <c r="E135" s="11">
        <v>75</v>
      </c>
      <c r="F135" s="12">
        <f t="shared" si="12"/>
        <v>44991564.55293721</v>
      </c>
      <c r="G135" s="11">
        <f t="shared" si="10"/>
        <v>299943.76368624804</v>
      </c>
      <c r="H135" s="11">
        <f t="shared" si="11"/>
        <v>385908.10968650173</v>
      </c>
      <c r="I135" s="13">
        <f t="shared" si="13"/>
        <v>44905600.206936955</v>
      </c>
    </row>
    <row r="136" spans="5:9" x14ac:dyDescent="0.3">
      <c r="E136" s="11">
        <v>76</v>
      </c>
      <c r="F136" s="13">
        <f t="shared" si="12"/>
        <v>44905600.206936955</v>
      </c>
      <c r="G136" s="11">
        <f t="shared" si="10"/>
        <v>299370.66804624634</v>
      </c>
      <c r="H136" s="11">
        <f t="shared" si="11"/>
        <v>385908.10968650173</v>
      </c>
      <c r="I136" s="13">
        <f t="shared" si="13"/>
        <v>44819062.765296698</v>
      </c>
    </row>
    <row r="137" spans="5:9" x14ac:dyDescent="0.3">
      <c r="E137" s="11">
        <v>77</v>
      </c>
      <c r="F137" s="12">
        <f t="shared" si="12"/>
        <v>44819062.765296698</v>
      </c>
      <c r="G137" s="11">
        <f t="shared" si="10"/>
        <v>298793.75176864461</v>
      </c>
      <c r="H137" s="11">
        <f t="shared" si="11"/>
        <v>385908.10968650173</v>
      </c>
      <c r="I137" s="13">
        <f t="shared" si="13"/>
        <v>44731948.407378837</v>
      </c>
    </row>
    <row r="138" spans="5:9" x14ac:dyDescent="0.3">
      <c r="E138" s="11">
        <v>78</v>
      </c>
      <c r="F138" s="13">
        <f t="shared" si="12"/>
        <v>44731948.407378837</v>
      </c>
      <c r="G138" s="11">
        <f t="shared" si="10"/>
        <v>298212.98938252556</v>
      </c>
      <c r="H138" s="11">
        <f t="shared" si="11"/>
        <v>385908.10968650173</v>
      </c>
      <c r="I138" s="13">
        <f t="shared" si="13"/>
        <v>44644253.287074864</v>
      </c>
    </row>
    <row r="139" spans="5:9" x14ac:dyDescent="0.3">
      <c r="E139" s="11">
        <v>79</v>
      </c>
      <c r="F139" s="12">
        <f t="shared" si="12"/>
        <v>44644253.287074864</v>
      </c>
      <c r="G139" s="11">
        <f t="shared" si="10"/>
        <v>297628.35524716572</v>
      </c>
      <c r="H139" s="11">
        <f t="shared" si="11"/>
        <v>385908.10968650173</v>
      </c>
      <c r="I139" s="13">
        <f t="shared" si="13"/>
        <v>44555973.532635525</v>
      </c>
    </row>
    <row r="140" spans="5:9" x14ac:dyDescent="0.3">
      <c r="E140" s="11">
        <v>80</v>
      </c>
      <c r="F140" s="13">
        <f t="shared" si="12"/>
        <v>44555973.532635525</v>
      </c>
      <c r="G140" s="11">
        <f t="shared" si="10"/>
        <v>297039.82355090347</v>
      </c>
      <c r="H140" s="11">
        <f t="shared" si="11"/>
        <v>385908.10968650173</v>
      </c>
      <c r="I140" s="13">
        <f t="shared" si="13"/>
        <v>44467105.246499926</v>
      </c>
    </row>
    <row r="141" spans="5:9" x14ac:dyDescent="0.3">
      <c r="E141" s="11">
        <v>81</v>
      </c>
      <c r="F141" s="12">
        <f t="shared" si="12"/>
        <v>44467105.246499926</v>
      </c>
      <c r="G141" s="11">
        <f t="shared" si="10"/>
        <v>296447.36830999947</v>
      </c>
      <c r="H141" s="11">
        <f t="shared" si="11"/>
        <v>385908.10968650173</v>
      </c>
      <c r="I141" s="13">
        <f t="shared" si="13"/>
        <v>44377644.505123422</v>
      </c>
    </row>
    <row r="142" spans="5:9" x14ac:dyDescent="0.3">
      <c r="E142" s="11">
        <v>82</v>
      </c>
      <c r="F142" s="13">
        <f t="shared" si="12"/>
        <v>44377644.505123422</v>
      </c>
      <c r="G142" s="11">
        <f t="shared" si="10"/>
        <v>295850.96336748946</v>
      </c>
      <c r="H142" s="11">
        <f t="shared" si="11"/>
        <v>385908.10968650173</v>
      </c>
      <c r="I142" s="13">
        <f t="shared" si="13"/>
        <v>44287587.358804412</v>
      </c>
    </row>
    <row r="143" spans="5:9" x14ac:dyDescent="0.3">
      <c r="E143" s="11">
        <v>83</v>
      </c>
      <c r="F143" s="12">
        <f t="shared" si="12"/>
        <v>44287587.358804412</v>
      </c>
      <c r="G143" s="11">
        <f t="shared" si="10"/>
        <v>295250.58239202941</v>
      </c>
      <c r="H143" s="11">
        <f t="shared" si="11"/>
        <v>385908.10968650173</v>
      </c>
      <c r="I143" s="13">
        <f t="shared" si="13"/>
        <v>44196929.83150994</v>
      </c>
    </row>
    <row r="144" spans="5:9" x14ac:dyDescent="0.3">
      <c r="E144" s="11">
        <v>84</v>
      </c>
      <c r="F144" s="13">
        <f t="shared" si="12"/>
        <v>44196929.83150994</v>
      </c>
      <c r="G144" s="11">
        <f t="shared" si="10"/>
        <v>294646.1988767329</v>
      </c>
      <c r="H144" s="11">
        <f t="shared" si="11"/>
        <v>385908.10968650173</v>
      </c>
      <c r="I144" s="13">
        <f t="shared" si="13"/>
        <v>44105667.92070017</v>
      </c>
    </row>
    <row r="145" spans="5:9" x14ac:dyDescent="0.3">
      <c r="E145" s="11">
        <v>85</v>
      </c>
      <c r="F145" s="12">
        <f t="shared" si="12"/>
        <v>44105667.92070017</v>
      </c>
      <c r="G145" s="11">
        <f t="shared" si="10"/>
        <v>294037.78613800113</v>
      </c>
      <c r="H145" s="11">
        <f t="shared" si="11"/>
        <v>385908.10968650173</v>
      </c>
      <c r="I145" s="13">
        <f t="shared" si="13"/>
        <v>44013797.597151667</v>
      </c>
    </row>
    <row r="146" spans="5:9" x14ac:dyDescent="0.3">
      <c r="E146" s="11">
        <v>86</v>
      </c>
      <c r="F146" s="13">
        <f t="shared" si="12"/>
        <v>44013797.597151667</v>
      </c>
      <c r="G146" s="11">
        <f t="shared" si="10"/>
        <v>293425.3173143444</v>
      </c>
      <c r="H146" s="11">
        <f t="shared" si="11"/>
        <v>385908.10968650173</v>
      </c>
      <c r="I146" s="13">
        <f t="shared" si="13"/>
        <v>43921314.804779507</v>
      </c>
    </row>
    <row r="147" spans="5:9" x14ac:dyDescent="0.3">
      <c r="E147" s="11">
        <v>87</v>
      </c>
      <c r="F147" s="12">
        <f t="shared" si="12"/>
        <v>43921314.804779507</v>
      </c>
      <c r="G147" s="11">
        <f t="shared" si="10"/>
        <v>292808.76536519668</v>
      </c>
      <c r="H147" s="11">
        <f t="shared" si="11"/>
        <v>385908.10968650173</v>
      </c>
      <c r="I147" s="13">
        <f t="shared" si="13"/>
        <v>43828215.460458204</v>
      </c>
    </row>
    <row r="148" spans="5:9" x14ac:dyDescent="0.3">
      <c r="E148" s="11">
        <v>88</v>
      </c>
      <c r="F148" s="13">
        <f t="shared" si="12"/>
        <v>43828215.460458204</v>
      </c>
      <c r="G148" s="11">
        <f t="shared" si="10"/>
        <v>292188.10306972131</v>
      </c>
      <c r="H148" s="11">
        <f t="shared" si="11"/>
        <v>385908.10968650173</v>
      </c>
      <c r="I148" s="13">
        <f t="shared" si="13"/>
        <v>43734495.453841425</v>
      </c>
    </row>
    <row r="149" spans="5:9" x14ac:dyDescent="0.3">
      <c r="E149" s="11">
        <v>89</v>
      </c>
      <c r="F149" s="12">
        <f t="shared" si="12"/>
        <v>43734495.453841425</v>
      </c>
      <c r="G149" s="11">
        <f t="shared" si="10"/>
        <v>291563.30302560946</v>
      </c>
      <c r="H149" s="11">
        <f t="shared" si="11"/>
        <v>385908.10968650173</v>
      </c>
      <c r="I149" s="13">
        <f t="shared" si="13"/>
        <v>43640150.647180535</v>
      </c>
    </row>
    <row r="150" spans="5:9" x14ac:dyDescent="0.3">
      <c r="E150" s="11">
        <v>90</v>
      </c>
      <c r="F150" s="13">
        <f t="shared" si="12"/>
        <v>43640150.647180535</v>
      </c>
      <c r="G150" s="11">
        <f t="shared" si="10"/>
        <v>290934.33764787024</v>
      </c>
      <c r="H150" s="11">
        <f t="shared" si="11"/>
        <v>385908.10968650173</v>
      </c>
      <c r="I150" s="13">
        <f t="shared" si="13"/>
        <v>43545176.875141904</v>
      </c>
    </row>
    <row r="151" spans="5:9" x14ac:dyDescent="0.3">
      <c r="E151" s="11">
        <v>91</v>
      </c>
      <c r="F151" s="12">
        <f t="shared" si="12"/>
        <v>43545176.875141904</v>
      </c>
      <c r="G151" s="11">
        <f t="shared" si="10"/>
        <v>290301.17916761269</v>
      </c>
      <c r="H151" s="11">
        <f t="shared" si="11"/>
        <v>385908.10968650173</v>
      </c>
      <c r="I151" s="13">
        <f t="shared" si="13"/>
        <v>43449569.944623016</v>
      </c>
    </row>
    <row r="152" spans="5:9" x14ac:dyDescent="0.3">
      <c r="E152" s="11">
        <v>92</v>
      </c>
      <c r="F152" s="13">
        <f t="shared" si="12"/>
        <v>43449569.944623016</v>
      </c>
      <c r="G152" s="11">
        <f t="shared" si="10"/>
        <v>289663.79963082011</v>
      </c>
      <c r="H152" s="11">
        <f t="shared" si="11"/>
        <v>385908.10968650173</v>
      </c>
      <c r="I152" s="13">
        <f t="shared" si="13"/>
        <v>43353325.634567335</v>
      </c>
    </row>
    <row r="153" spans="5:9" x14ac:dyDescent="0.3">
      <c r="E153" s="11">
        <v>93</v>
      </c>
      <c r="F153" s="12">
        <f t="shared" si="12"/>
        <v>43353325.634567335</v>
      </c>
      <c r="G153" s="11">
        <f t="shared" si="10"/>
        <v>289022.17089711555</v>
      </c>
      <c r="H153" s="11">
        <f t="shared" si="11"/>
        <v>385908.10968650173</v>
      </c>
      <c r="I153" s="13">
        <f t="shared" si="13"/>
        <v>43256439.695777953</v>
      </c>
    </row>
    <row r="154" spans="5:9" x14ac:dyDescent="0.3">
      <c r="E154" s="11">
        <v>94</v>
      </c>
      <c r="F154" s="13">
        <f t="shared" si="12"/>
        <v>43256439.695777953</v>
      </c>
      <c r="G154" s="11">
        <f t="shared" si="10"/>
        <v>288376.26463851967</v>
      </c>
      <c r="H154" s="11">
        <f t="shared" si="11"/>
        <v>385908.10968650173</v>
      </c>
      <c r="I154" s="13">
        <f t="shared" si="13"/>
        <v>43158907.850729972</v>
      </c>
    </row>
    <row r="155" spans="5:9" x14ac:dyDescent="0.3">
      <c r="E155" s="11">
        <v>95</v>
      </c>
      <c r="F155" s="12">
        <f t="shared" si="12"/>
        <v>43158907.850729972</v>
      </c>
      <c r="G155" s="11">
        <f t="shared" si="10"/>
        <v>287726.05233819981</v>
      </c>
      <c r="H155" s="11">
        <f t="shared" si="11"/>
        <v>385908.10968650173</v>
      </c>
      <c r="I155" s="13">
        <f t="shared" si="13"/>
        <v>43060725.793381669</v>
      </c>
    </row>
    <row r="156" spans="5:9" x14ac:dyDescent="0.3">
      <c r="E156" s="11">
        <v>96</v>
      </c>
      <c r="F156" s="13">
        <f t="shared" si="12"/>
        <v>43060725.793381669</v>
      </c>
      <c r="G156" s="11">
        <f t="shared" si="10"/>
        <v>287071.50528921111</v>
      </c>
      <c r="H156" s="11">
        <f t="shared" si="11"/>
        <v>385908.10968650173</v>
      </c>
      <c r="I156" s="13">
        <f t="shared" si="13"/>
        <v>42961889.188984379</v>
      </c>
    </row>
    <row r="157" spans="5:9" x14ac:dyDescent="0.3">
      <c r="E157" s="11">
        <v>97</v>
      </c>
      <c r="F157" s="12">
        <f t="shared" si="12"/>
        <v>42961889.188984379</v>
      </c>
      <c r="G157" s="11">
        <f t="shared" si="10"/>
        <v>286412.59459322918</v>
      </c>
      <c r="H157" s="11">
        <f t="shared" si="11"/>
        <v>385908.10968650173</v>
      </c>
      <c r="I157" s="13">
        <f t="shared" si="13"/>
        <v>42862393.673891105</v>
      </c>
    </row>
    <row r="158" spans="5:9" x14ac:dyDescent="0.3">
      <c r="E158" s="11">
        <v>98</v>
      </c>
      <c r="F158" s="13">
        <f t="shared" si="12"/>
        <v>42862393.673891105</v>
      </c>
      <c r="G158" s="11">
        <f t="shared" si="10"/>
        <v>285749.291159274</v>
      </c>
      <c r="H158" s="11">
        <f t="shared" si="11"/>
        <v>385908.10968650173</v>
      </c>
      <c r="I158" s="13">
        <f t="shared" si="13"/>
        <v>42762234.855363876</v>
      </c>
    </row>
    <row r="159" spans="5:9" x14ac:dyDescent="0.3">
      <c r="E159" s="11">
        <v>99</v>
      </c>
      <c r="F159" s="12">
        <f t="shared" si="12"/>
        <v>42762234.855363876</v>
      </c>
      <c r="G159" s="11">
        <f t="shared" si="10"/>
        <v>285081.56570242584</v>
      </c>
      <c r="H159" s="11">
        <f t="shared" si="11"/>
        <v>385908.10968650173</v>
      </c>
      <c r="I159" s="13">
        <f t="shared" si="13"/>
        <v>42661408.311379798</v>
      </c>
    </row>
    <row r="160" spans="5:9" x14ac:dyDescent="0.3">
      <c r="E160" s="11">
        <v>100</v>
      </c>
      <c r="F160" s="13">
        <f t="shared" si="12"/>
        <v>42661408.311379798</v>
      </c>
      <c r="G160" s="11">
        <f t="shared" si="10"/>
        <v>284409.38874253194</v>
      </c>
      <c r="H160" s="11">
        <f t="shared" si="11"/>
        <v>385908.10968650173</v>
      </c>
      <c r="I160" s="13">
        <f t="shared" si="13"/>
        <v>42559909.590435825</v>
      </c>
    </row>
    <row r="161" spans="5:9" x14ac:dyDescent="0.3">
      <c r="E161" s="11">
        <v>101</v>
      </c>
      <c r="F161" s="12">
        <f t="shared" si="12"/>
        <v>42559909.590435825</v>
      </c>
      <c r="G161" s="11">
        <f t="shared" si="10"/>
        <v>283732.7306029055</v>
      </c>
      <c r="H161" s="11">
        <f t="shared" si="11"/>
        <v>385908.10968650173</v>
      </c>
      <c r="I161" s="13">
        <f t="shared" si="13"/>
        <v>42457734.211352229</v>
      </c>
    </row>
    <row r="162" spans="5:9" x14ac:dyDescent="0.3">
      <c r="E162" s="11">
        <v>102</v>
      </c>
      <c r="F162" s="13">
        <f t="shared" si="12"/>
        <v>42457734.211352229</v>
      </c>
      <c r="G162" s="11">
        <f t="shared" si="10"/>
        <v>283051.56140901486</v>
      </c>
      <c r="H162" s="11">
        <f t="shared" si="11"/>
        <v>385908.10968650173</v>
      </c>
      <c r="I162" s="13">
        <f t="shared" si="13"/>
        <v>42354877.663074739</v>
      </c>
    </row>
    <row r="163" spans="5:9" x14ac:dyDescent="0.3">
      <c r="E163" s="11">
        <v>103</v>
      </c>
      <c r="F163" s="12">
        <f t="shared" si="12"/>
        <v>42354877.663074739</v>
      </c>
      <c r="G163" s="11">
        <f t="shared" si="10"/>
        <v>282365.85108716489</v>
      </c>
      <c r="H163" s="11">
        <f t="shared" si="11"/>
        <v>385908.10968650173</v>
      </c>
      <c r="I163" s="13">
        <f t="shared" si="13"/>
        <v>42251335.404475406</v>
      </c>
    </row>
    <row r="164" spans="5:9" x14ac:dyDescent="0.3">
      <c r="E164" s="11">
        <v>104</v>
      </c>
      <c r="F164" s="13">
        <f t="shared" si="12"/>
        <v>42251335.404475406</v>
      </c>
      <c r="G164" s="11">
        <f t="shared" si="10"/>
        <v>281675.56936316937</v>
      </c>
      <c r="H164" s="11">
        <f t="shared" si="11"/>
        <v>385908.10968650173</v>
      </c>
      <c r="I164" s="13">
        <f t="shared" si="13"/>
        <v>42147102.864152074</v>
      </c>
    </row>
    <row r="165" spans="5:9" x14ac:dyDescent="0.3">
      <c r="E165" s="11">
        <v>105</v>
      </c>
      <c r="F165" s="12">
        <f t="shared" si="12"/>
        <v>42147102.864152074</v>
      </c>
      <c r="G165" s="11">
        <f t="shared" si="10"/>
        <v>280980.68576101382</v>
      </c>
      <c r="H165" s="11">
        <f t="shared" si="11"/>
        <v>385908.10968650173</v>
      </c>
      <c r="I165" s="13">
        <f t="shared" si="13"/>
        <v>42042175.440226585</v>
      </c>
    </row>
    <row r="166" spans="5:9" x14ac:dyDescent="0.3">
      <c r="E166" s="11">
        <v>106</v>
      </c>
      <c r="F166" s="13">
        <f t="shared" si="12"/>
        <v>42042175.440226585</v>
      </c>
      <c r="G166" s="11">
        <f t="shared" si="10"/>
        <v>280281.16960151057</v>
      </c>
      <c r="H166" s="11">
        <f t="shared" si="11"/>
        <v>385908.10968650173</v>
      </c>
      <c r="I166" s="13">
        <f t="shared" si="13"/>
        <v>41936548.500141591</v>
      </c>
    </row>
    <row r="167" spans="5:9" x14ac:dyDescent="0.3">
      <c r="E167" s="11">
        <v>107</v>
      </c>
      <c r="F167" s="12">
        <f t="shared" si="12"/>
        <v>41936548.500141591</v>
      </c>
      <c r="G167" s="11">
        <f t="shared" si="10"/>
        <v>279576.99000094394</v>
      </c>
      <c r="H167" s="11">
        <f t="shared" si="11"/>
        <v>385908.10968650173</v>
      </c>
      <c r="I167" s="13">
        <f t="shared" si="13"/>
        <v>41830217.38045603</v>
      </c>
    </row>
    <row r="168" spans="5:9" x14ac:dyDescent="0.3">
      <c r="E168" s="11">
        <v>108</v>
      </c>
      <c r="F168" s="13">
        <f t="shared" si="12"/>
        <v>41830217.38045603</v>
      </c>
      <c r="G168" s="11">
        <f t="shared" si="10"/>
        <v>278868.11586970685</v>
      </c>
      <c r="H168" s="11">
        <f t="shared" si="11"/>
        <v>385908.10968650173</v>
      </c>
      <c r="I168" s="13">
        <f t="shared" si="13"/>
        <v>41723177.386639237</v>
      </c>
    </row>
    <row r="169" spans="5:9" x14ac:dyDescent="0.3">
      <c r="E169" s="11">
        <v>109</v>
      </c>
      <c r="F169" s="12">
        <f t="shared" si="12"/>
        <v>41723177.386639237</v>
      </c>
      <c r="G169" s="11">
        <f t="shared" si="10"/>
        <v>278154.51591092825</v>
      </c>
      <c r="H169" s="11">
        <f t="shared" si="11"/>
        <v>385908.10968650173</v>
      </c>
      <c r="I169" s="13">
        <f t="shared" si="13"/>
        <v>41615423.792863667</v>
      </c>
    </row>
    <row r="170" spans="5:9" x14ac:dyDescent="0.3">
      <c r="E170" s="11">
        <v>110</v>
      </c>
      <c r="F170" s="13">
        <f t="shared" si="12"/>
        <v>41615423.792863667</v>
      </c>
      <c r="G170" s="11">
        <f t="shared" si="10"/>
        <v>277436.15861909109</v>
      </c>
      <c r="H170" s="11">
        <f t="shared" si="11"/>
        <v>385908.10968650173</v>
      </c>
      <c r="I170" s="13">
        <f t="shared" si="13"/>
        <v>41506951.841796257</v>
      </c>
    </row>
    <row r="171" spans="5:9" x14ac:dyDescent="0.3">
      <c r="E171" s="11">
        <v>111</v>
      </c>
      <c r="F171" s="12">
        <f t="shared" si="12"/>
        <v>41506951.841796257</v>
      </c>
      <c r="G171" s="11">
        <f t="shared" si="10"/>
        <v>276713.01227864169</v>
      </c>
      <c r="H171" s="11">
        <f t="shared" si="11"/>
        <v>385908.10968650173</v>
      </c>
      <c r="I171" s="13">
        <f t="shared" si="13"/>
        <v>41397756.744388394</v>
      </c>
    </row>
    <row r="172" spans="5:9" x14ac:dyDescent="0.3">
      <c r="E172" s="11">
        <v>112</v>
      </c>
      <c r="F172" s="13">
        <f t="shared" si="12"/>
        <v>41397756.744388394</v>
      </c>
      <c r="G172" s="11">
        <f t="shared" si="10"/>
        <v>275985.04496258928</v>
      </c>
      <c r="H172" s="11">
        <f t="shared" si="11"/>
        <v>385908.10968650173</v>
      </c>
      <c r="I172" s="13">
        <f t="shared" si="13"/>
        <v>41287833.679664485</v>
      </c>
    </row>
    <row r="173" spans="5:9" x14ac:dyDescent="0.3">
      <c r="E173" s="11">
        <v>113</v>
      </c>
      <c r="F173" s="12">
        <f t="shared" si="12"/>
        <v>41287833.679664485</v>
      </c>
      <c r="G173" s="11">
        <f t="shared" si="10"/>
        <v>275252.22453109652</v>
      </c>
      <c r="H173" s="11">
        <f t="shared" si="11"/>
        <v>385908.10968650173</v>
      </c>
      <c r="I173" s="13">
        <f t="shared" si="13"/>
        <v>41177177.794509083</v>
      </c>
    </row>
    <row r="174" spans="5:9" x14ac:dyDescent="0.3">
      <c r="E174" s="11">
        <v>114</v>
      </c>
      <c r="F174" s="13">
        <f t="shared" si="12"/>
        <v>41177177.794509083</v>
      </c>
      <c r="G174" s="11">
        <f t="shared" si="10"/>
        <v>274514.51863006054</v>
      </c>
      <c r="H174" s="11">
        <f t="shared" si="11"/>
        <v>385908.10968650173</v>
      </c>
      <c r="I174" s="13">
        <f t="shared" si="13"/>
        <v>41065784.203452639</v>
      </c>
    </row>
    <row r="175" spans="5:9" x14ac:dyDescent="0.3">
      <c r="E175" s="11">
        <v>115</v>
      </c>
      <c r="F175" s="12">
        <f t="shared" si="12"/>
        <v>41065784.203452639</v>
      </c>
      <c r="G175" s="11">
        <f t="shared" si="10"/>
        <v>273771.89468968427</v>
      </c>
      <c r="H175" s="11">
        <f t="shared" si="11"/>
        <v>385908.10968650173</v>
      </c>
      <c r="I175" s="13">
        <f t="shared" si="13"/>
        <v>40953647.988455825</v>
      </c>
    </row>
    <row r="176" spans="5:9" x14ac:dyDescent="0.3">
      <c r="E176" s="11">
        <v>116</v>
      </c>
      <c r="F176" s="13">
        <f t="shared" si="12"/>
        <v>40953647.988455825</v>
      </c>
      <c r="G176" s="11">
        <f t="shared" si="10"/>
        <v>273024.31992303883</v>
      </c>
      <c r="H176" s="11">
        <f t="shared" si="11"/>
        <v>385908.10968650173</v>
      </c>
      <c r="I176" s="13">
        <f t="shared" si="13"/>
        <v>40840764.198692359</v>
      </c>
    </row>
    <row r="177" spans="5:9" x14ac:dyDescent="0.3">
      <c r="E177" s="11">
        <v>117</v>
      </c>
      <c r="F177" s="12">
        <f t="shared" si="12"/>
        <v>40840764.198692359</v>
      </c>
      <c r="G177" s="11">
        <f t="shared" si="10"/>
        <v>272271.76132461568</v>
      </c>
      <c r="H177" s="11">
        <f t="shared" si="11"/>
        <v>385908.10968650173</v>
      </c>
      <c r="I177" s="13">
        <f t="shared" si="13"/>
        <v>40727127.850330472</v>
      </c>
    </row>
    <row r="178" spans="5:9" x14ac:dyDescent="0.3">
      <c r="E178" s="11">
        <v>118</v>
      </c>
      <c r="F178" s="13">
        <f t="shared" si="12"/>
        <v>40727127.850330472</v>
      </c>
      <c r="G178" s="11">
        <f t="shared" si="10"/>
        <v>271514.18566886982</v>
      </c>
      <c r="H178" s="11">
        <f t="shared" si="11"/>
        <v>385908.10968650173</v>
      </c>
      <c r="I178" s="13">
        <f t="shared" si="13"/>
        <v>40612733.926312841</v>
      </c>
    </row>
    <row r="179" spans="5:9" x14ac:dyDescent="0.3">
      <c r="E179" s="11">
        <v>119</v>
      </c>
      <c r="F179" s="12">
        <f t="shared" si="12"/>
        <v>40612733.926312841</v>
      </c>
      <c r="G179" s="11">
        <f t="shared" si="10"/>
        <v>270751.55950875225</v>
      </c>
      <c r="H179" s="11">
        <f t="shared" si="11"/>
        <v>385908.10968650173</v>
      </c>
      <c r="I179" s="13">
        <f t="shared" si="13"/>
        <v>40497577.376135096</v>
      </c>
    </row>
    <row r="180" spans="5:9" x14ac:dyDescent="0.3">
      <c r="E180" s="11">
        <v>120</v>
      </c>
      <c r="F180" s="13">
        <f t="shared" si="12"/>
        <v>40497577.376135096</v>
      </c>
      <c r="G180" s="11">
        <f t="shared" si="10"/>
        <v>269983.84917423397</v>
      </c>
      <c r="H180" s="11">
        <f t="shared" si="11"/>
        <v>385908.10968650173</v>
      </c>
      <c r="I180" s="13">
        <f t="shared" si="13"/>
        <v>40381653.115622826</v>
      </c>
    </row>
    <row r="181" spans="5:9" x14ac:dyDescent="0.3">
      <c r="E181" s="11">
        <v>121</v>
      </c>
      <c r="F181" s="12">
        <f t="shared" si="12"/>
        <v>40381653.115622826</v>
      </c>
      <c r="G181" s="11">
        <f t="shared" si="10"/>
        <v>269211.02077081881</v>
      </c>
      <c r="H181" s="11">
        <f t="shared" si="11"/>
        <v>385908.10968650173</v>
      </c>
      <c r="I181" s="13">
        <f t="shared" si="13"/>
        <v>40264956.026707143</v>
      </c>
    </row>
    <row r="182" spans="5:9" x14ac:dyDescent="0.3">
      <c r="E182" s="11">
        <v>122</v>
      </c>
      <c r="F182" s="13">
        <f t="shared" si="12"/>
        <v>40264956.026707143</v>
      </c>
      <c r="G182" s="11">
        <f t="shared" si="10"/>
        <v>268433.04017804761</v>
      </c>
      <c r="H182" s="11">
        <f t="shared" si="11"/>
        <v>385908.10968650173</v>
      </c>
      <c r="I182" s="13">
        <f t="shared" si="13"/>
        <v>40147480.957198687</v>
      </c>
    </row>
    <row r="183" spans="5:9" x14ac:dyDescent="0.3">
      <c r="E183" s="11">
        <v>123</v>
      </c>
      <c r="F183" s="12">
        <f t="shared" si="12"/>
        <v>40147480.957198687</v>
      </c>
      <c r="G183" s="11">
        <f t="shared" si="10"/>
        <v>267649.87304799125</v>
      </c>
      <c r="H183" s="11">
        <f t="shared" si="11"/>
        <v>385908.10968650173</v>
      </c>
      <c r="I183" s="13">
        <f t="shared" si="13"/>
        <v>40029222.720560178</v>
      </c>
    </row>
    <row r="184" spans="5:9" x14ac:dyDescent="0.3">
      <c r="E184" s="11">
        <v>124</v>
      </c>
      <c r="F184" s="13">
        <f t="shared" si="12"/>
        <v>40029222.720560178</v>
      </c>
      <c r="G184" s="11">
        <f t="shared" si="10"/>
        <v>266861.48480373452</v>
      </c>
      <c r="H184" s="11">
        <f t="shared" si="11"/>
        <v>385908.10968650173</v>
      </c>
      <c r="I184" s="13">
        <f t="shared" si="13"/>
        <v>39910176.095677413</v>
      </c>
    </row>
    <row r="185" spans="5:9" x14ac:dyDescent="0.3">
      <c r="E185" s="11">
        <v>125</v>
      </c>
      <c r="F185" s="12">
        <f t="shared" si="12"/>
        <v>39910176.095677413</v>
      </c>
      <c r="G185" s="11">
        <f t="shared" si="10"/>
        <v>266067.84063784941</v>
      </c>
      <c r="H185" s="11">
        <f t="shared" si="11"/>
        <v>385908.10968650173</v>
      </c>
      <c r="I185" s="13">
        <f t="shared" si="13"/>
        <v>39790335.82662876</v>
      </c>
    </row>
    <row r="186" spans="5:9" x14ac:dyDescent="0.3">
      <c r="E186" s="11">
        <v>126</v>
      </c>
      <c r="F186" s="13">
        <f t="shared" si="12"/>
        <v>39790335.82662876</v>
      </c>
      <c r="G186" s="11">
        <f t="shared" si="10"/>
        <v>265268.9055108584</v>
      </c>
      <c r="H186" s="11">
        <f t="shared" si="11"/>
        <v>385908.10968650173</v>
      </c>
      <c r="I186" s="13">
        <f t="shared" si="13"/>
        <v>39669696.622453116</v>
      </c>
    </row>
    <row r="187" spans="5:9" x14ac:dyDescent="0.3">
      <c r="E187" s="11">
        <v>127</v>
      </c>
      <c r="F187" s="12">
        <f t="shared" si="12"/>
        <v>39669696.622453116</v>
      </c>
      <c r="G187" s="11">
        <f t="shared" si="10"/>
        <v>264464.64414968743</v>
      </c>
      <c r="H187" s="11">
        <f t="shared" si="11"/>
        <v>385908.10968650173</v>
      </c>
      <c r="I187" s="13">
        <f t="shared" si="13"/>
        <v>39548253.156916305</v>
      </c>
    </row>
    <row r="188" spans="5:9" x14ac:dyDescent="0.3">
      <c r="E188" s="11">
        <v>128</v>
      </c>
      <c r="F188" s="13">
        <f t="shared" si="12"/>
        <v>39548253.156916305</v>
      </c>
      <c r="G188" s="11">
        <f t="shared" si="10"/>
        <v>263655.02104610868</v>
      </c>
      <c r="H188" s="11">
        <f t="shared" si="11"/>
        <v>385908.10968650173</v>
      </c>
      <c r="I188" s="13">
        <f t="shared" si="13"/>
        <v>39426000.068275914</v>
      </c>
    </row>
    <row r="189" spans="5:9" x14ac:dyDescent="0.3">
      <c r="E189" s="11">
        <v>129</v>
      </c>
      <c r="F189" s="12">
        <f t="shared" si="12"/>
        <v>39426000.068275914</v>
      </c>
      <c r="G189" s="11">
        <f t="shared" si="10"/>
        <v>262840.00045517273</v>
      </c>
      <c r="H189" s="11">
        <f t="shared" si="11"/>
        <v>385908.10968650173</v>
      </c>
      <c r="I189" s="13">
        <f t="shared" si="13"/>
        <v>39302931.959044583</v>
      </c>
    </row>
    <row r="190" spans="5:9" x14ac:dyDescent="0.3">
      <c r="E190" s="11">
        <v>130</v>
      </c>
      <c r="F190" s="13">
        <f t="shared" si="12"/>
        <v>39302931.959044583</v>
      </c>
      <c r="G190" s="11">
        <f t="shared" si="10"/>
        <v>262019.54639363053</v>
      </c>
      <c r="H190" s="11">
        <f t="shared" si="11"/>
        <v>385908.10968650173</v>
      </c>
      <c r="I190" s="13">
        <f t="shared" si="13"/>
        <v>39179043.395751715</v>
      </c>
    </row>
    <row r="191" spans="5:9" x14ac:dyDescent="0.3">
      <c r="E191" s="11">
        <v>131</v>
      </c>
      <c r="F191" s="12">
        <f t="shared" si="12"/>
        <v>39179043.395751715</v>
      </c>
      <c r="G191" s="11">
        <f t="shared" ref="G191:G254" si="14">$J$59*F191</f>
        <v>261193.62263834474</v>
      </c>
      <c r="H191" s="11">
        <f t="shared" ref="H191:H254" si="15">$H$59</f>
        <v>385908.10968650173</v>
      </c>
      <c r="I191" s="13">
        <f t="shared" si="13"/>
        <v>39054328.908703558</v>
      </c>
    </row>
    <row r="192" spans="5:9" x14ac:dyDescent="0.3">
      <c r="E192" s="11">
        <v>132</v>
      </c>
      <c r="F192" s="13">
        <f t="shared" ref="F192:F255" si="16">I191</f>
        <v>39054328.908703558</v>
      </c>
      <c r="G192" s="11">
        <f t="shared" si="14"/>
        <v>260362.19272469037</v>
      </c>
      <c r="H192" s="11">
        <f t="shared" si="15"/>
        <v>385908.10968650173</v>
      </c>
      <c r="I192" s="13">
        <f t="shared" si="13"/>
        <v>38928782.991741747</v>
      </c>
    </row>
    <row r="193" spans="5:9" x14ac:dyDescent="0.3">
      <c r="E193" s="11">
        <v>133</v>
      </c>
      <c r="F193" s="12">
        <f t="shared" si="16"/>
        <v>38928782.991741747</v>
      </c>
      <c r="G193" s="11">
        <f t="shared" si="14"/>
        <v>259525.21994494495</v>
      </c>
      <c r="H193" s="11">
        <f t="shared" si="15"/>
        <v>385908.10968650173</v>
      </c>
      <c r="I193" s="13">
        <f t="shared" ref="I193:I256" si="17">F193+G193-H193</f>
        <v>38802400.102000192</v>
      </c>
    </row>
    <row r="194" spans="5:9" x14ac:dyDescent="0.3">
      <c r="E194" s="11">
        <v>134</v>
      </c>
      <c r="F194" s="13">
        <f t="shared" si="16"/>
        <v>38802400.102000192</v>
      </c>
      <c r="G194" s="11">
        <f t="shared" si="14"/>
        <v>258682.66734666793</v>
      </c>
      <c r="H194" s="11">
        <f t="shared" si="15"/>
        <v>385908.10968650173</v>
      </c>
      <c r="I194" s="13">
        <f t="shared" si="17"/>
        <v>38675174.659660362</v>
      </c>
    </row>
    <row r="195" spans="5:9" x14ac:dyDescent="0.3">
      <c r="E195" s="11">
        <v>135</v>
      </c>
      <c r="F195" s="12">
        <f t="shared" si="16"/>
        <v>38675174.659660362</v>
      </c>
      <c r="G195" s="11">
        <f t="shared" si="14"/>
        <v>257834.49773106907</v>
      </c>
      <c r="H195" s="11">
        <f t="shared" si="15"/>
        <v>385908.10968650173</v>
      </c>
      <c r="I195" s="13">
        <f t="shared" si="17"/>
        <v>38547101.047704928</v>
      </c>
    </row>
    <row r="196" spans="5:9" x14ac:dyDescent="0.3">
      <c r="E196" s="11">
        <v>136</v>
      </c>
      <c r="F196" s="13">
        <f t="shared" si="16"/>
        <v>38547101.047704928</v>
      </c>
      <c r="G196" s="11">
        <f t="shared" si="14"/>
        <v>256980.67365136617</v>
      </c>
      <c r="H196" s="11">
        <f t="shared" si="15"/>
        <v>385908.10968650173</v>
      </c>
      <c r="I196" s="13">
        <f t="shared" si="17"/>
        <v>38418173.611669794</v>
      </c>
    </row>
    <row r="197" spans="5:9" x14ac:dyDescent="0.3">
      <c r="E197" s="11">
        <v>137</v>
      </c>
      <c r="F197" s="12">
        <f t="shared" si="16"/>
        <v>38418173.611669794</v>
      </c>
      <c r="G197" s="11">
        <f t="shared" si="14"/>
        <v>256121.15741113195</v>
      </c>
      <c r="H197" s="11">
        <f t="shared" si="15"/>
        <v>385908.10968650173</v>
      </c>
      <c r="I197" s="13">
        <f t="shared" si="17"/>
        <v>38288386.659394421</v>
      </c>
    </row>
    <row r="198" spans="5:9" x14ac:dyDescent="0.3">
      <c r="E198" s="11">
        <v>138</v>
      </c>
      <c r="F198" s="13">
        <f t="shared" si="16"/>
        <v>38288386.659394421</v>
      </c>
      <c r="G198" s="11">
        <f t="shared" si="14"/>
        <v>255255.91106262946</v>
      </c>
      <c r="H198" s="11">
        <f t="shared" si="15"/>
        <v>385908.10968650173</v>
      </c>
      <c r="I198" s="13">
        <f t="shared" si="17"/>
        <v>38157734.460770547</v>
      </c>
    </row>
    <row r="199" spans="5:9" x14ac:dyDescent="0.3">
      <c r="E199" s="11">
        <v>139</v>
      </c>
      <c r="F199" s="12">
        <f t="shared" si="16"/>
        <v>38157734.460770547</v>
      </c>
      <c r="G199" s="11">
        <f t="shared" si="14"/>
        <v>254384.89640513697</v>
      </c>
      <c r="H199" s="11">
        <f t="shared" si="15"/>
        <v>385908.10968650173</v>
      </c>
      <c r="I199" s="13">
        <f t="shared" si="17"/>
        <v>38026211.247489184</v>
      </c>
    </row>
    <row r="200" spans="5:9" x14ac:dyDescent="0.3">
      <c r="E200" s="11">
        <v>140</v>
      </c>
      <c r="F200" s="13">
        <f t="shared" si="16"/>
        <v>38026211.247489184</v>
      </c>
      <c r="G200" s="11">
        <f t="shared" si="14"/>
        <v>253508.07498326121</v>
      </c>
      <c r="H200" s="11">
        <f t="shared" si="15"/>
        <v>385908.10968650173</v>
      </c>
      <c r="I200" s="13">
        <f t="shared" si="17"/>
        <v>37893811.212785944</v>
      </c>
    </row>
    <row r="201" spans="5:9" x14ac:dyDescent="0.3">
      <c r="E201" s="11">
        <v>141</v>
      </c>
      <c r="F201" s="12">
        <f t="shared" si="16"/>
        <v>37893811.212785944</v>
      </c>
      <c r="G201" s="11">
        <f t="shared" si="14"/>
        <v>252625.40808523961</v>
      </c>
      <c r="H201" s="11">
        <f t="shared" si="15"/>
        <v>385908.10968650173</v>
      </c>
      <c r="I201" s="13">
        <f t="shared" si="17"/>
        <v>37760528.511184685</v>
      </c>
    </row>
    <row r="202" spans="5:9" x14ac:dyDescent="0.3">
      <c r="E202" s="11">
        <v>142</v>
      </c>
      <c r="F202" s="13">
        <f t="shared" si="16"/>
        <v>37760528.511184685</v>
      </c>
      <c r="G202" s="11">
        <f t="shared" si="14"/>
        <v>251736.85674123123</v>
      </c>
      <c r="H202" s="11">
        <f t="shared" si="15"/>
        <v>385908.10968650173</v>
      </c>
      <c r="I202" s="13">
        <f t="shared" si="17"/>
        <v>37626357.258239418</v>
      </c>
    </row>
    <row r="203" spans="5:9" x14ac:dyDescent="0.3">
      <c r="E203" s="11">
        <v>143</v>
      </c>
      <c r="F203" s="12">
        <f t="shared" si="16"/>
        <v>37626357.258239418</v>
      </c>
      <c r="G203" s="11">
        <f t="shared" si="14"/>
        <v>250842.38172159612</v>
      </c>
      <c r="H203" s="11">
        <f t="shared" si="15"/>
        <v>385908.10968650173</v>
      </c>
      <c r="I203" s="13">
        <f t="shared" si="17"/>
        <v>37491291.53027451</v>
      </c>
    </row>
    <row r="204" spans="5:9" x14ac:dyDescent="0.3">
      <c r="E204" s="11">
        <v>144</v>
      </c>
      <c r="F204" s="13">
        <f t="shared" si="16"/>
        <v>37491291.53027451</v>
      </c>
      <c r="G204" s="11">
        <f t="shared" si="14"/>
        <v>249941.94353516339</v>
      </c>
      <c r="H204" s="11">
        <f t="shared" si="15"/>
        <v>385908.10968650173</v>
      </c>
      <c r="I204" s="13">
        <f t="shared" si="17"/>
        <v>37355325.364123173</v>
      </c>
    </row>
    <row r="205" spans="5:9" x14ac:dyDescent="0.3">
      <c r="E205" s="11">
        <v>145</v>
      </c>
      <c r="F205" s="12">
        <f t="shared" si="16"/>
        <v>37355325.364123173</v>
      </c>
      <c r="G205" s="11">
        <f t="shared" si="14"/>
        <v>249035.50242748781</v>
      </c>
      <c r="H205" s="11">
        <f t="shared" si="15"/>
        <v>385908.10968650173</v>
      </c>
      <c r="I205" s="13">
        <f t="shared" si="17"/>
        <v>37218452.75686416</v>
      </c>
    </row>
    <row r="206" spans="5:9" x14ac:dyDescent="0.3">
      <c r="E206" s="11">
        <v>146</v>
      </c>
      <c r="F206" s="13">
        <f t="shared" si="16"/>
        <v>37218452.75686416</v>
      </c>
      <c r="G206" s="11">
        <f t="shared" si="14"/>
        <v>248123.0183790944</v>
      </c>
      <c r="H206" s="11">
        <f t="shared" si="15"/>
        <v>385908.10968650173</v>
      </c>
      <c r="I206" s="13">
        <f t="shared" si="17"/>
        <v>37080667.665556751</v>
      </c>
    </row>
    <row r="207" spans="5:9" x14ac:dyDescent="0.3">
      <c r="E207" s="11">
        <v>147</v>
      </c>
      <c r="F207" s="12">
        <f t="shared" si="16"/>
        <v>37080667.665556751</v>
      </c>
      <c r="G207" s="11">
        <f t="shared" si="14"/>
        <v>247204.45110371165</v>
      </c>
      <c r="H207" s="11">
        <f t="shared" si="15"/>
        <v>385908.10968650173</v>
      </c>
      <c r="I207" s="13">
        <f t="shared" si="17"/>
        <v>36941964.00697396</v>
      </c>
    </row>
    <row r="208" spans="5:9" x14ac:dyDescent="0.3">
      <c r="E208" s="11">
        <v>148</v>
      </c>
      <c r="F208" s="13">
        <f t="shared" si="16"/>
        <v>36941964.00697396</v>
      </c>
      <c r="G208" s="11">
        <f t="shared" si="14"/>
        <v>246279.76004649306</v>
      </c>
      <c r="H208" s="11">
        <f t="shared" si="15"/>
        <v>385908.10968650173</v>
      </c>
      <c r="I208" s="13">
        <f t="shared" si="17"/>
        <v>36802335.657333948</v>
      </c>
    </row>
    <row r="209" spans="5:9" x14ac:dyDescent="0.3">
      <c r="E209" s="11">
        <v>149</v>
      </c>
      <c r="F209" s="12">
        <f t="shared" si="16"/>
        <v>36802335.657333948</v>
      </c>
      <c r="G209" s="11">
        <f t="shared" si="14"/>
        <v>245348.90438222629</v>
      </c>
      <c r="H209" s="11">
        <f t="shared" si="15"/>
        <v>385908.10968650173</v>
      </c>
      <c r="I209" s="13">
        <f t="shared" si="17"/>
        <v>36661776.452029675</v>
      </c>
    </row>
    <row r="210" spans="5:9" x14ac:dyDescent="0.3">
      <c r="E210" s="11">
        <v>150</v>
      </c>
      <c r="F210" s="13">
        <f t="shared" si="16"/>
        <v>36661776.452029675</v>
      </c>
      <c r="G210" s="11">
        <f t="shared" si="14"/>
        <v>244411.84301353115</v>
      </c>
      <c r="H210" s="11">
        <f t="shared" si="15"/>
        <v>385908.10968650173</v>
      </c>
      <c r="I210" s="13">
        <f t="shared" si="17"/>
        <v>36520280.185356706</v>
      </c>
    </row>
    <row r="211" spans="5:9" x14ac:dyDescent="0.3">
      <c r="E211" s="11">
        <v>151</v>
      </c>
      <c r="F211" s="12">
        <f t="shared" si="16"/>
        <v>36520280.185356706</v>
      </c>
      <c r="G211" s="11">
        <f t="shared" si="14"/>
        <v>243468.53456904468</v>
      </c>
      <c r="H211" s="11">
        <f t="shared" si="15"/>
        <v>385908.10968650173</v>
      </c>
      <c r="I211" s="13">
        <f t="shared" si="17"/>
        <v>36377840.610239252</v>
      </c>
    </row>
    <row r="212" spans="5:9" x14ac:dyDescent="0.3">
      <c r="E212" s="11">
        <v>152</v>
      </c>
      <c r="F212" s="13">
        <f t="shared" si="16"/>
        <v>36377840.610239252</v>
      </c>
      <c r="G212" s="11">
        <f t="shared" si="14"/>
        <v>242518.937401595</v>
      </c>
      <c r="H212" s="11">
        <f t="shared" si="15"/>
        <v>385908.10968650173</v>
      </c>
      <c r="I212" s="13">
        <f t="shared" si="17"/>
        <v>36234451.437954344</v>
      </c>
    </row>
    <row r="213" spans="5:9" x14ac:dyDescent="0.3">
      <c r="E213" s="11">
        <v>153</v>
      </c>
      <c r="F213" s="12">
        <f t="shared" si="16"/>
        <v>36234451.437954344</v>
      </c>
      <c r="G213" s="11">
        <f t="shared" si="14"/>
        <v>241563.00958636228</v>
      </c>
      <c r="H213" s="11">
        <f t="shared" si="15"/>
        <v>385908.10968650173</v>
      </c>
      <c r="I213" s="13">
        <f t="shared" si="17"/>
        <v>36090106.337854207</v>
      </c>
    </row>
    <row r="214" spans="5:9" x14ac:dyDescent="0.3">
      <c r="E214" s="11">
        <v>154</v>
      </c>
      <c r="F214" s="13">
        <f t="shared" si="16"/>
        <v>36090106.337854207</v>
      </c>
      <c r="G214" s="11">
        <f t="shared" si="14"/>
        <v>240600.70891902802</v>
      </c>
      <c r="H214" s="11">
        <f t="shared" si="15"/>
        <v>385908.10968650173</v>
      </c>
      <c r="I214" s="13">
        <f t="shared" si="17"/>
        <v>35944798.937086731</v>
      </c>
    </row>
    <row r="215" spans="5:9" x14ac:dyDescent="0.3">
      <c r="E215" s="11">
        <v>155</v>
      </c>
      <c r="F215" s="12">
        <f t="shared" si="16"/>
        <v>35944798.937086731</v>
      </c>
      <c r="G215" s="11">
        <f t="shared" si="14"/>
        <v>239631.99291391153</v>
      </c>
      <c r="H215" s="11">
        <f t="shared" si="15"/>
        <v>385908.10968650173</v>
      </c>
      <c r="I215" s="13">
        <f t="shared" si="17"/>
        <v>35798522.820314139</v>
      </c>
    </row>
    <row r="216" spans="5:9" x14ac:dyDescent="0.3">
      <c r="E216" s="11">
        <v>156</v>
      </c>
      <c r="F216" s="13">
        <f t="shared" si="16"/>
        <v>35798522.820314139</v>
      </c>
      <c r="G216" s="11">
        <f t="shared" si="14"/>
        <v>238656.81880209423</v>
      </c>
      <c r="H216" s="11">
        <f t="shared" si="15"/>
        <v>385908.10968650173</v>
      </c>
      <c r="I216" s="13">
        <f t="shared" si="17"/>
        <v>35651271.529429734</v>
      </c>
    </row>
    <row r="217" spans="5:9" x14ac:dyDescent="0.3">
      <c r="E217" s="11">
        <v>157</v>
      </c>
      <c r="F217" s="12">
        <f t="shared" si="16"/>
        <v>35651271.529429734</v>
      </c>
      <c r="G217" s="11">
        <f t="shared" si="14"/>
        <v>237675.14352953155</v>
      </c>
      <c r="H217" s="11">
        <f t="shared" si="15"/>
        <v>385908.10968650173</v>
      </c>
      <c r="I217" s="13">
        <f t="shared" si="17"/>
        <v>35503038.563272767</v>
      </c>
    </row>
    <row r="218" spans="5:9" x14ac:dyDescent="0.3">
      <c r="E218" s="11">
        <v>158</v>
      </c>
      <c r="F218" s="13">
        <f t="shared" si="16"/>
        <v>35503038.563272767</v>
      </c>
      <c r="G218" s="11">
        <f t="shared" si="14"/>
        <v>236686.92375515177</v>
      </c>
      <c r="H218" s="11">
        <f t="shared" si="15"/>
        <v>385908.10968650173</v>
      </c>
      <c r="I218" s="13">
        <f t="shared" si="17"/>
        <v>35353817.377341419</v>
      </c>
    </row>
    <row r="219" spans="5:9" x14ac:dyDescent="0.3">
      <c r="E219" s="11">
        <v>159</v>
      </c>
      <c r="F219" s="12">
        <f t="shared" si="16"/>
        <v>35353817.377341419</v>
      </c>
      <c r="G219" s="11">
        <f t="shared" si="14"/>
        <v>235692.11584894278</v>
      </c>
      <c r="H219" s="11">
        <f t="shared" si="15"/>
        <v>385908.10968650173</v>
      </c>
      <c r="I219" s="13">
        <f t="shared" si="17"/>
        <v>35203601.383503862</v>
      </c>
    </row>
    <row r="220" spans="5:9" x14ac:dyDescent="0.3">
      <c r="E220" s="11">
        <v>160</v>
      </c>
      <c r="F220" s="13">
        <f t="shared" si="16"/>
        <v>35203601.383503862</v>
      </c>
      <c r="G220" s="11">
        <f t="shared" si="14"/>
        <v>234690.67589002574</v>
      </c>
      <c r="H220" s="11">
        <f t="shared" si="15"/>
        <v>385908.10968650173</v>
      </c>
      <c r="I220" s="13">
        <f t="shared" si="17"/>
        <v>35052383.949707389</v>
      </c>
    </row>
    <row r="221" spans="5:9" x14ac:dyDescent="0.3">
      <c r="E221" s="11">
        <v>161</v>
      </c>
      <c r="F221" s="12">
        <f t="shared" si="16"/>
        <v>35052383.949707389</v>
      </c>
      <c r="G221" s="11">
        <f t="shared" si="14"/>
        <v>233682.5596647159</v>
      </c>
      <c r="H221" s="11">
        <f t="shared" si="15"/>
        <v>385908.10968650173</v>
      </c>
      <c r="I221" s="13">
        <f t="shared" si="17"/>
        <v>34900158.399685606</v>
      </c>
    </row>
    <row r="222" spans="5:9" x14ac:dyDescent="0.3">
      <c r="E222" s="11">
        <v>162</v>
      </c>
      <c r="F222" s="13">
        <f t="shared" si="16"/>
        <v>34900158.399685606</v>
      </c>
      <c r="G222" s="11">
        <f t="shared" si="14"/>
        <v>232667.7226645707</v>
      </c>
      <c r="H222" s="11">
        <f t="shared" si="15"/>
        <v>385908.10968650173</v>
      </c>
      <c r="I222" s="13">
        <f t="shared" si="17"/>
        <v>34746918.012663677</v>
      </c>
    </row>
    <row r="223" spans="5:9" x14ac:dyDescent="0.3">
      <c r="E223" s="11">
        <v>163</v>
      </c>
      <c r="F223" s="12">
        <f t="shared" si="16"/>
        <v>34746918.012663677</v>
      </c>
      <c r="G223" s="11">
        <f t="shared" si="14"/>
        <v>231646.1200844245</v>
      </c>
      <c r="H223" s="11">
        <f t="shared" si="15"/>
        <v>385908.10968650173</v>
      </c>
      <c r="I223" s="13">
        <f t="shared" si="17"/>
        <v>34592656.023061603</v>
      </c>
    </row>
    <row r="224" spans="5:9" x14ac:dyDescent="0.3">
      <c r="E224" s="11">
        <v>164</v>
      </c>
      <c r="F224" s="13">
        <f t="shared" si="16"/>
        <v>34592656.023061603</v>
      </c>
      <c r="G224" s="11">
        <f t="shared" si="14"/>
        <v>230617.70682041068</v>
      </c>
      <c r="H224" s="11">
        <f t="shared" si="15"/>
        <v>385908.10968650173</v>
      </c>
      <c r="I224" s="13">
        <f t="shared" si="17"/>
        <v>34437365.620195515</v>
      </c>
    </row>
    <row r="225" spans="5:9" x14ac:dyDescent="0.3">
      <c r="E225" s="11">
        <v>165</v>
      </c>
      <c r="F225" s="12">
        <f t="shared" si="16"/>
        <v>34437365.620195515</v>
      </c>
      <c r="G225" s="11">
        <f t="shared" si="14"/>
        <v>229582.4374679701</v>
      </c>
      <c r="H225" s="11">
        <f t="shared" si="15"/>
        <v>385908.10968650173</v>
      </c>
      <c r="I225" s="13">
        <f t="shared" si="17"/>
        <v>34281039.947976984</v>
      </c>
    </row>
    <row r="226" spans="5:9" x14ac:dyDescent="0.3">
      <c r="E226" s="11">
        <v>166</v>
      </c>
      <c r="F226" s="13">
        <f t="shared" si="16"/>
        <v>34281039.947976984</v>
      </c>
      <c r="G226" s="11">
        <f t="shared" si="14"/>
        <v>228540.26631984656</v>
      </c>
      <c r="H226" s="11">
        <f t="shared" si="15"/>
        <v>385908.10968650173</v>
      </c>
      <c r="I226" s="13">
        <f t="shared" si="17"/>
        <v>34123672.104610331</v>
      </c>
    </row>
    <row r="227" spans="5:9" x14ac:dyDescent="0.3">
      <c r="E227" s="11">
        <v>167</v>
      </c>
      <c r="F227" s="12">
        <f t="shared" si="16"/>
        <v>34123672.104610331</v>
      </c>
      <c r="G227" s="11">
        <f t="shared" si="14"/>
        <v>227491.14736406886</v>
      </c>
      <c r="H227" s="11">
        <f t="shared" si="15"/>
        <v>385908.10968650173</v>
      </c>
      <c r="I227" s="13">
        <f t="shared" si="17"/>
        <v>33965255.142287903</v>
      </c>
    </row>
    <row r="228" spans="5:9" x14ac:dyDescent="0.3">
      <c r="E228" s="11">
        <v>168</v>
      </c>
      <c r="F228" s="13">
        <f t="shared" si="16"/>
        <v>33965255.142287903</v>
      </c>
      <c r="G228" s="11">
        <f t="shared" si="14"/>
        <v>226435.03428191933</v>
      </c>
      <c r="H228" s="11">
        <f t="shared" si="15"/>
        <v>385908.10968650173</v>
      </c>
      <c r="I228" s="13">
        <f t="shared" si="17"/>
        <v>33805782.066883318</v>
      </c>
    </row>
    <row r="229" spans="5:9" x14ac:dyDescent="0.3">
      <c r="E229" s="11">
        <v>169</v>
      </c>
      <c r="F229" s="12">
        <f t="shared" si="16"/>
        <v>33805782.066883318</v>
      </c>
      <c r="G229" s="11">
        <f t="shared" si="14"/>
        <v>225371.88044588876</v>
      </c>
      <c r="H229" s="11">
        <f t="shared" si="15"/>
        <v>385908.10968650173</v>
      </c>
      <c r="I229" s="13">
        <f t="shared" si="17"/>
        <v>33645245.837642707</v>
      </c>
    </row>
    <row r="230" spans="5:9" x14ac:dyDescent="0.3">
      <c r="E230" s="11">
        <v>170</v>
      </c>
      <c r="F230" s="13">
        <f t="shared" si="16"/>
        <v>33645245.837642707</v>
      </c>
      <c r="G230" s="11">
        <f t="shared" si="14"/>
        <v>224301.63891761802</v>
      </c>
      <c r="H230" s="11">
        <f t="shared" si="15"/>
        <v>385908.10968650173</v>
      </c>
      <c r="I230" s="13">
        <f t="shared" si="17"/>
        <v>33483639.366873823</v>
      </c>
    </row>
    <row r="231" spans="5:9" x14ac:dyDescent="0.3">
      <c r="E231" s="11">
        <v>171</v>
      </c>
      <c r="F231" s="12">
        <f t="shared" si="16"/>
        <v>33483639.366873823</v>
      </c>
      <c r="G231" s="11">
        <f t="shared" si="14"/>
        <v>223224.26244582547</v>
      </c>
      <c r="H231" s="11">
        <f t="shared" si="15"/>
        <v>385908.10968650173</v>
      </c>
      <c r="I231" s="13">
        <f t="shared" si="17"/>
        <v>33320955.519633144</v>
      </c>
    </row>
    <row r="232" spans="5:9" x14ac:dyDescent="0.3">
      <c r="E232" s="11">
        <v>172</v>
      </c>
      <c r="F232" s="13">
        <f t="shared" si="16"/>
        <v>33320955.519633144</v>
      </c>
      <c r="G232" s="11">
        <f t="shared" si="14"/>
        <v>222139.70346422095</v>
      </c>
      <c r="H232" s="11">
        <f t="shared" si="15"/>
        <v>385908.10968650173</v>
      </c>
      <c r="I232" s="13">
        <f t="shared" si="17"/>
        <v>33157187.113410864</v>
      </c>
    </row>
    <row r="233" spans="5:9" x14ac:dyDescent="0.3">
      <c r="E233" s="11">
        <v>173</v>
      </c>
      <c r="F233" s="12">
        <f t="shared" si="16"/>
        <v>33157187.113410864</v>
      </c>
      <c r="G233" s="11">
        <f t="shared" si="14"/>
        <v>221047.91408940573</v>
      </c>
      <c r="H233" s="11">
        <f t="shared" si="15"/>
        <v>385908.10968650173</v>
      </c>
      <c r="I233" s="13">
        <f t="shared" si="17"/>
        <v>32992326.917813767</v>
      </c>
    </row>
    <row r="234" spans="5:9" x14ac:dyDescent="0.3">
      <c r="E234" s="11">
        <v>174</v>
      </c>
      <c r="F234" s="13">
        <f t="shared" si="16"/>
        <v>32992326.917813767</v>
      </c>
      <c r="G234" s="11">
        <f t="shared" si="14"/>
        <v>219948.84611875843</v>
      </c>
      <c r="H234" s="11">
        <f t="shared" si="15"/>
        <v>385908.10968650173</v>
      </c>
      <c r="I234" s="13">
        <f t="shared" si="17"/>
        <v>32826367.654246025</v>
      </c>
    </row>
    <row r="235" spans="5:9" x14ac:dyDescent="0.3">
      <c r="E235" s="11">
        <v>175</v>
      </c>
      <c r="F235" s="12">
        <f t="shared" si="16"/>
        <v>32826367.654246025</v>
      </c>
      <c r="G235" s="11">
        <f t="shared" si="14"/>
        <v>218842.45102830682</v>
      </c>
      <c r="H235" s="11">
        <f t="shared" si="15"/>
        <v>385908.10968650173</v>
      </c>
      <c r="I235" s="13">
        <f t="shared" si="17"/>
        <v>32659301.99558783</v>
      </c>
    </row>
    <row r="236" spans="5:9" x14ac:dyDescent="0.3">
      <c r="E236" s="11">
        <v>176</v>
      </c>
      <c r="F236" s="13">
        <f t="shared" si="16"/>
        <v>32659301.99558783</v>
      </c>
      <c r="G236" s="11">
        <f t="shared" si="14"/>
        <v>217728.67997058551</v>
      </c>
      <c r="H236" s="11">
        <f t="shared" si="15"/>
        <v>385908.10968650173</v>
      </c>
      <c r="I236" s="13">
        <f t="shared" si="17"/>
        <v>32491122.565871913</v>
      </c>
    </row>
    <row r="237" spans="5:9" x14ac:dyDescent="0.3">
      <c r="E237" s="11">
        <v>177</v>
      </c>
      <c r="F237" s="12">
        <f t="shared" si="16"/>
        <v>32491122.565871913</v>
      </c>
      <c r="G237" s="11">
        <f t="shared" si="14"/>
        <v>216607.48377247941</v>
      </c>
      <c r="H237" s="11">
        <f t="shared" si="15"/>
        <v>385908.10968650173</v>
      </c>
      <c r="I237" s="13">
        <f t="shared" si="17"/>
        <v>32321821.939957891</v>
      </c>
    </row>
    <row r="238" spans="5:9" x14ac:dyDescent="0.3">
      <c r="E238" s="11">
        <v>178</v>
      </c>
      <c r="F238" s="13">
        <f t="shared" si="16"/>
        <v>32321821.939957891</v>
      </c>
      <c r="G238" s="11">
        <f t="shared" si="14"/>
        <v>215478.8129330526</v>
      </c>
      <c r="H238" s="11">
        <f t="shared" si="15"/>
        <v>385908.10968650173</v>
      </c>
      <c r="I238" s="13">
        <f t="shared" si="17"/>
        <v>32151392.643204443</v>
      </c>
    </row>
    <row r="239" spans="5:9" x14ac:dyDescent="0.3">
      <c r="E239" s="11">
        <v>179</v>
      </c>
      <c r="F239" s="12">
        <f t="shared" si="16"/>
        <v>32151392.643204443</v>
      </c>
      <c r="G239" s="11">
        <f t="shared" si="14"/>
        <v>214342.61762136294</v>
      </c>
      <c r="H239" s="11">
        <f t="shared" si="15"/>
        <v>385908.10968650173</v>
      </c>
      <c r="I239" s="13">
        <f t="shared" si="17"/>
        <v>31979827.151139304</v>
      </c>
    </row>
    <row r="240" spans="5:9" x14ac:dyDescent="0.3">
      <c r="E240" s="11">
        <v>180</v>
      </c>
      <c r="F240" s="13">
        <f t="shared" si="16"/>
        <v>31979827.151139304</v>
      </c>
      <c r="G240" s="11">
        <f t="shared" si="14"/>
        <v>213198.84767426201</v>
      </c>
      <c r="H240" s="11">
        <f t="shared" si="15"/>
        <v>385908.10968650173</v>
      </c>
      <c r="I240" s="13">
        <f t="shared" si="17"/>
        <v>31807117.889127064</v>
      </c>
    </row>
    <row r="241" spans="5:9" x14ac:dyDescent="0.3">
      <c r="E241" s="11">
        <v>181</v>
      </c>
      <c r="F241" s="12">
        <f t="shared" si="16"/>
        <v>31807117.889127064</v>
      </c>
      <c r="G241" s="11">
        <f t="shared" si="14"/>
        <v>212047.45259418042</v>
      </c>
      <c r="H241" s="11">
        <f t="shared" si="15"/>
        <v>385908.10968650173</v>
      </c>
      <c r="I241" s="13">
        <f t="shared" si="17"/>
        <v>31633257.232034743</v>
      </c>
    </row>
    <row r="242" spans="5:9" x14ac:dyDescent="0.3">
      <c r="E242" s="11">
        <v>182</v>
      </c>
      <c r="F242" s="13">
        <f t="shared" si="16"/>
        <v>31633257.232034743</v>
      </c>
      <c r="G242" s="11">
        <f t="shared" si="14"/>
        <v>210888.38154689828</v>
      </c>
      <c r="H242" s="11">
        <f t="shared" si="15"/>
        <v>385908.10968650173</v>
      </c>
      <c r="I242" s="13">
        <f t="shared" si="17"/>
        <v>31458237.503895141</v>
      </c>
    </row>
    <row r="243" spans="5:9" x14ac:dyDescent="0.3">
      <c r="E243" s="11">
        <v>183</v>
      </c>
      <c r="F243" s="12">
        <f t="shared" si="16"/>
        <v>31458237.503895141</v>
      </c>
      <c r="G243" s="11">
        <f t="shared" si="14"/>
        <v>209721.58335930092</v>
      </c>
      <c r="H243" s="11">
        <f t="shared" si="15"/>
        <v>385908.10968650173</v>
      </c>
      <c r="I243" s="13">
        <f t="shared" si="17"/>
        <v>31282050.977567941</v>
      </c>
    </row>
    <row r="244" spans="5:9" x14ac:dyDescent="0.3">
      <c r="E244" s="11">
        <v>184</v>
      </c>
      <c r="F244" s="13">
        <f t="shared" si="16"/>
        <v>31282050.977567941</v>
      </c>
      <c r="G244" s="11">
        <f t="shared" si="14"/>
        <v>208547.00651711959</v>
      </c>
      <c r="H244" s="11">
        <f t="shared" si="15"/>
        <v>385908.10968650173</v>
      </c>
      <c r="I244" s="13">
        <f t="shared" si="17"/>
        <v>31104689.874398559</v>
      </c>
    </row>
    <row r="245" spans="5:9" x14ac:dyDescent="0.3">
      <c r="E245" s="11">
        <v>185</v>
      </c>
      <c r="F245" s="12">
        <f t="shared" si="16"/>
        <v>31104689.874398559</v>
      </c>
      <c r="G245" s="11">
        <f t="shared" si="14"/>
        <v>207364.59916265705</v>
      </c>
      <c r="H245" s="11">
        <f t="shared" si="15"/>
        <v>385908.10968650173</v>
      </c>
      <c r="I245" s="13">
        <f t="shared" si="17"/>
        <v>30926146.363874715</v>
      </c>
    </row>
    <row r="246" spans="5:9" x14ac:dyDescent="0.3">
      <c r="E246" s="11">
        <v>186</v>
      </c>
      <c r="F246" s="13">
        <f t="shared" si="16"/>
        <v>30926146.363874715</v>
      </c>
      <c r="G246" s="11">
        <f t="shared" si="14"/>
        <v>206174.30909249809</v>
      </c>
      <c r="H246" s="11">
        <f t="shared" si="15"/>
        <v>385908.10968650173</v>
      </c>
      <c r="I246" s="13">
        <f t="shared" si="17"/>
        <v>30746412.563280713</v>
      </c>
    </row>
    <row r="247" spans="5:9" x14ac:dyDescent="0.3">
      <c r="E247" s="11">
        <v>187</v>
      </c>
      <c r="F247" s="12">
        <f t="shared" si="16"/>
        <v>30746412.563280713</v>
      </c>
      <c r="G247" s="11">
        <f t="shared" si="14"/>
        <v>204976.08375520475</v>
      </c>
      <c r="H247" s="11">
        <f t="shared" si="15"/>
        <v>385908.10968650173</v>
      </c>
      <c r="I247" s="13">
        <f t="shared" si="17"/>
        <v>30565480.537349418</v>
      </c>
    </row>
    <row r="248" spans="5:9" x14ac:dyDescent="0.3">
      <c r="E248" s="11">
        <v>188</v>
      </c>
      <c r="F248" s="13">
        <f t="shared" si="16"/>
        <v>30565480.537349418</v>
      </c>
      <c r="G248" s="11">
        <f t="shared" si="14"/>
        <v>203769.8702489961</v>
      </c>
      <c r="H248" s="11">
        <f t="shared" si="15"/>
        <v>385908.10968650173</v>
      </c>
      <c r="I248" s="13">
        <f t="shared" si="17"/>
        <v>30383342.297911912</v>
      </c>
    </row>
    <row r="249" spans="5:9" x14ac:dyDescent="0.3">
      <c r="E249" s="11">
        <v>189</v>
      </c>
      <c r="F249" s="12">
        <f t="shared" si="16"/>
        <v>30383342.297911912</v>
      </c>
      <c r="G249" s="11">
        <f t="shared" si="14"/>
        <v>202555.61531941273</v>
      </c>
      <c r="H249" s="11">
        <f t="shared" si="15"/>
        <v>385908.10968650173</v>
      </c>
      <c r="I249" s="13">
        <f t="shared" si="17"/>
        <v>30199989.803544823</v>
      </c>
    </row>
    <row r="250" spans="5:9" x14ac:dyDescent="0.3">
      <c r="E250" s="11">
        <v>190</v>
      </c>
      <c r="F250" s="13">
        <f t="shared" si="16"/>
        <v>30199989.803544823</v>
      </c>
      <c r="G250" s="11">
        <f t="shared" si="14"/>
        <v>201333.26535696548</v>
      </c>
      <c r="H250" s="11">
        <f t="shared" si="15"/>
        <v>385908.10968650173</v>
      </c>
      <c r="I250" s="13">
        <f t="shared" si="17"/>
        <v>30015414.959215287</v>
      </c>
    </row>
    <row r="251" spans="5:9" x14ac:dyDescent="0.3">
      <c r="E251" s="11">
        <v>191</v>
      </c>
      <c r="F251" s="12">
        <f t="shared" si="16"/>
        <v>30015414.959215287</v>
      </c>
      <c r="G251" s="11">
        <f t="shared" si="14"/>
        <v>200102.76639476858</v>
      </c>
      <c r="H251" s="11">
        <f t="shared" si="15"/>
        <v>385908.10968650173</v>
      </c>
      <c r="I251" s="13">
        <f t="shared" si="17"/>
        <v>29829609.615923554</v>
      </c>
    </row>
    <row r="252" spans="5:9" x14ac:dyDescent="0.3">
      <c r="E252" s="11">
        <v>192</v>
      </c>
      <c r="F252" s="13">
        <f t="shared" si="16"/>
        <v>29829609.615923554</v>
      </c>
      <c r="G252" s="11">
        <f t="shared" si="14"/>
        <v>198864.06410615702</v>
      </c>
      <c r="H252" s="11">
        <f t="shared" si="15"/>
        <v>385908.10968650173</v>
      </c>
      <c r="I252" s="13">
        <f t="shared" si="17"/>
        <v>29642565.570343208</v>
      </c>
    </row>
    <row r="253" spans="5:9" x14ac:dyDescent="0.3">
      <c r="E253" s="11">
        <v>193</v>
      </c>
      <c r="F253" s="12">
        <f t="shared" si="16"/>
        <v>29642565.570343208</v>
      </c>
      <c r="G253" s="11">
        <f t="shared" si="14"/>
        <v>197617.10380228804</v>
      </c>
      <c r="H253" s="11">
        <f t="shared" si="15"/>
        <v>385908.10968650173</v>
      </c>
      <c r="I253" s="13">
        <f t="shared" si="17"/>
        <v>29454274.564458996</v>
      </c>
    </row>
    <row r="254" spans="5:9" x14ac:dyDescent="0.3">
      <c r="E254" s="11">
        <v>194</v>
      </c>
      <c r="F254" s="13">
        <f t="shared" si="16"/>
        <v>29454274.564458996</v>
      </c>
      <c r="G254" s="11">
        <f t="shared" si="14"/>
        <v>196361.83042972663</v>
      </c>
      <c r="H254" s="11">
        <f t="shared" si="15"/>
        <v>385908.10968650173</v>
      </c>
      <c r="I254" s="13">
        <f t="shared" si="17"/>
        <v>29264728.28520222</v>
      </c>
    </row>
    <row r="255" spans="5:9" x14ac:dyDescent="0.3">
      <c r="E255" s="11">
        <v>195</v>
      </c>
      <c r="F255" s="12">
        <f t="shared" si="16"/>
        <v>29264728.28520222</v>
      </c>
      <c r="G255" s="11">
        <f t="shared" ref="G255:G318" si="18">$J$59*F255</f>
        <v>195098.1885680148</v>
      </c>
      <c r="H255" s="11">
        <f t="shared" ref="H255:H318" si="19">$H$59</f>
        <v>385908.10968650173</v>
      </c>
      <c r="I255" s="13">
        <f t="shared" si="17"/>
        <v>29073918.364083733</v>
      </c>
    </row>
    <row r="256" spans="5:9" x14ac:dyDescent="0.3">
      <c r="E256" s="11">
        <v>196</v>
      </c>
      <c r="F256" s="13">
        <f t="shared" ref="F256:F319" si="20">I255</f>
        <v>29073918.364083733</v>
      </c>
      <c r="G256" s="11">
        <f t="shared" si="18"/>
        <v>193826.12242722488</v>
      </c>
      <c r="H256" s="11">
        <f t="shared" si="19"/>
        <v>385908.10968650173</v>
      </c>
      <c r="I256" s="13">
        <f t="shared" si="17"/>
        <v>28881836.376824457</v>
      </c>
    </row>
    <row r="257" spans="5:9" x14ac:dyDescent="0.3">
      <c r="E257" s="11">
        <v>197</v>
      </c>
      <c r="F257" s="12">
        <f t="shared" si="20"/>
        <v>28881836.376824457</v>
      </c>
      <c r="G257" s="11">
        <f t="shared" si="18"/>
        <v>192545.57584549638</v>
      </c>
      <c r="H257" s="11">
        <f t="shared" si="19"/>
        <v>385908.10968650173</v>
      </c>
      <c r="I257" s="13">
        <f t="shared" ref="I257:I320" si="21">F257+G257-H257</f>
        <v>28688473.842983451</v>
      </c>
    </row>
    <row r="258" spans="5:9" x14ac:dyDescent="0.3">
      <c r="E258" s="11">
        <v>198</v>
      </c>
      <c r="F258" s="13">
        <f t="shared" si="20"/>
        <v>28688473.842983451</v>
      </c>
      <c r="G258" s="11">
        <f t="shared" si="18"/>
        <v>191256.49228655631</v>
      </c>
      <c r="H258" s="11">
        <f t="shared" si="19"/>
        <v>385908.10968650173</v>
      </c>
      <c r="I258" s="13">
        <f t="shared" si="21"/>
        <v>28493822.225583505</v>
      </c>
    </row>
    <row r="259" spans="5:9" x14ac:dyDescent="0.3">
      <c r="E259" s="11">
        <v>199</v>
      </c>
      <c r="F259" s="12">
        <f t="shared" si="20"/>
        <v>28493822.225583505</v>
      </c>
      <c r="G259" s="11">
        <f t="shared" si="18"/>
        <v>189958.81483722336</v>
      </c>
      <c r="H259" s="11">
        <f t="shared" si="19"/>
        <v>385908.10968650173</v>
      </c>
      <c r="I259" s="13">
        <f t="shared" si="21"/>
        <v>28297872.930734228</v>
      </c>
    </row>
    <row r="260" spans="5:9" x14ac:dyDescent="0.3">
      <c r="E260" s="11">
        <v>200</v>
      </c>
      <c r="F260" s="13">
        <f t="shared" si="20"/>
        <v>28297872.930734228</v>
      </c>
      <c r="G260" s="11">
        <f t="shared" si="18"/>
        <v>188652.48620489484</v>
      </c>
      <c r="H260" s="11">
        <f t="shared" si="19"/>
        <v>385908.10968650173</v>
      </c>
      <c r="I260" s="13">
        <f t="shared" si="21"/>
        <v>28100617.307252623</v>
      </c>
    </row>
    <row r="261" spans="5:9" x14ac:dyDescent="0.3">
      <c r="E261" s="11">
        <v>201</v>
      </c>
      <c r="F261" s="12">
        <f t="shared" si="20"/>
        <v>28100617.307252623</v>
      </c>
      <c r="G261" s="11">
        <f t="shared" si="18"/>
        <v>187337.44871501747</v>
      </c>
      <c r="H261" s="11">
        <f t="shared" si="19"/>
        <v>385908.10968650173</v>
      </c>
      <c r="I261" s="13">
        <f t="shared" si="21"/>
        <v>27902046.646281138</v>
      </c>
    </row>
    <row r="262" spans="5:9" x14ac:dyDescent="0.3">
      <c r="E262" s="11">
        <v>202</v>
      </c>
      <c r="F262" s="13">
        <f t="shared" si="20"/>
        <v>27902046.646281138</v>
      </c>
      <c r="G262" s="11">
        <f t="shared" si="18"/>
        <v>186013.64430854091</v>
      </c>
      <c r="H262" s="11">
        <f t="shared" si="19"/>
        <v>385908.10968650173</v>
      </c>
      <c r="I262" s="13">
        <f t="shared" si="21"/>
        <v>27702152.180903178</v>
      </c>
    </row>
    <row r="263" spans="5:9" x14ac:dyDescent="0.3">
      <c r="E263" s="11">
        <v>203</v>
      </c>
      <c r="F263" s="12">
        <f t="shared" si="20"/>
        <v>27702152.180903178</v>
      </c>
      <c r="G263" s="11">
        <f t="shared" si="18"/>
        <v>184681.01453935451</v>
      </c>
      <c r="H263" s="11">
        <f t="shared" si="19"/>
        <v>385908.10968650173</v>
      </c>
      <c r="I263" s="13">
        <f t="shared" si="21"/>
        <v>27500925.08575603</v>
      </c>
    </row>
    <row r="264" spans="5:9" x14ac:dyDescent="0.3">
      <c r="E264" s="11">
        <v>204</v>
      </c>
      <c r="F264" s="13">
        <f t="shared" si="20"/>
        <v>27500925.08575603</v>
      </c>
      <c r="G264" s="11">
        <f t="shared" si="18"/>
        <v>183339.50057170686</v>
      </c>
      <c r="H264" s="11">
        <f t="shared" si="19"/>
        <v>385908.10968650173</v>
      </c>
      <c r="I264" s="13">
        <f t="shared" si="21"/>
        <v>27298356.476641234</v>
      </c>
    </row>
    <row r="265" spans="5:9" x14ac:dyDescent="0.3">
      <c r="E265" s="11">
        <v>205</v>
      </c>
      <c r="F265" s="12">
        <f t="shared" si="20"/>
        <v>27298356.476641234</v>
      </c>
      <c r="G265" s="11">
        <f t="shared" si="18"/>
        <v>181989.04317760823</v>
      </c>
      <c r="H265" s="11">
        <f t="shared" si="19"/>
        <v>385908.10968650173</v>
      </c>
      <c r="I265" s="13">
        <f t="shared" si="21"/>
        <v>27094437.410132341</v>
      </c>
    </row>
    <row r="266" spans="5:9" x14ac:dyDescent="0.3">
      <c r="E266" s="11">
        <v>206</v>
      </c>
      <c r="F266" s="13">
        <f t="shared" si="20"/>
        <v>27094437.410132341</v>
      </c>
      <c r="G266" s="11">
        <f t="shared" si="18"/>
        <v>180629.5827342156</v>
      </c>
      <c r="H266" s="11">
        <f t="shared" si="19"/>
        <v>385908.10968650173</v>
      </c>
      <c r="I266" s="13">
        <f t="shared" si="21"/>
        <v>26889158.883180056</v>
      </c>
    </row>
    <row r="267" spans="5:9" x14ac:dyDescent="0.3">
      <c r="E267" s="11">
        <v>207</v>
      </c>
      <c r="F267" s="12">
        <f t="shared" si="20"/>
        <v>26889158.883180056</v>
      </c>
      <c r="G267" s="11">
        <f t="shared" si="18"/>
        <v>179261.05922120035</v>
      </c>
      <c r="H267" s="11">
        <f t="shared" si="19"/>
        <v>385908.10968650173</v>
      </c>
      <c r="I267" s="13">
        <f t="shared" si="21"/>
        <v>26682511.832714755</v>
      </c>
    </row>
    <row r="268" spans="5:9" x14ac:dyDescent="0.3">
      <c r="E268" s="11">
        <v>208</v>
      </c>
      <c r="F268" s="13">
        <f t="shared" si="20"/>
        <v>26682511.832714755</v>
      </c>
      <c r="G268" s="11">
        <f t="shared" si="18"/>
        <v>177883.41221809835</v>
      </c>
      <c r="H268" s="11">
        <f t="shared" si="19"/>
        <v>385908.10968650173</v>
      </c>
      <c r="I268" s="13">
        <f t="shared" si="21"/>
        <v>26474487.135246351</v>
      </c>
    </row>
    <row r="269" spans="5:9" x14ac:dyDescent="0.3">
      <c r="E269" s="11">
        <v>209</v>
      </c>
      <c r="F269" s="12">
        <f t="shared" si="20"/>
        <v>26474487.135246351</v>
      </c>
      <c r="G269" s="11">
        <f t="shared" si="18"/>
        <v>176496.58090164233</v>
      </c>
      <c r="H269" s="11">
        <f t="shared" si="19"/>
        <v>385908.10968650173</v>
      </c>
      <c r="I269" s="13">
        <f t="shared" si="21"/>
        <v>26265075.606461491</v>
      </c>
    </row>
    <row r="270" spans="5:9" x14ac:dyDescent="0.3">
      <c r="E270" s="11">
        <v>210</v>
      </c>
      <c r="F270" s="13">
        <f t="shared" si="20"/>
        <v>26265075.606461491</v>
      </c>
      <c r="G270" s="11">
        <f t="shared" si="18"/>
        <v>175100.50404307659</v>
      </c>
      <c r="H270" s="11">
        <f t="shared" si="19"/>
        <v>385908.10968650173</v>
      </c>
      <c r="I270" s="13">
        <f t="shared" si="21"/>
        <v>26054268.000818066</v>
      </c>
    </row>
    <row r="271" spans="5:9" x14ac:dyDescent="0.3">
      <c r="E271" s="11">
        <v>211</v>
      </c>
      <c r="F271" s="12">
        <f t="shared" si="20"/>
        <v>26054268.000818066</v>
      </c>
      <c r="G271" s="11">
        <f t="shared" si="18"/>
        <v>173695.12000545376</v>
      </c>
      <c r="H271" s="11">
        <f t="shared" si="19"/>
        <v>385908.10968650173</v>
      </c>
      <c r="I271" s="13">
        <f t="shared" si="21"/>
        <v>25842055.01113702</v>
      </c>
    </row>
    <row r="272" spans="5:9" x14ac:dyDescent="0.3">
      <c r="E272" s="11">
        <v>212</v>
      </c>
      <c r="F272" s="13">
        <f t="shared" si="20"/>
        <v>25842055.01113702</v>
      </c>
      <c r="G272" s="11">
        <f t="shared" si="18"/>
        <v>172280.36674091345</v>
      </c>
      <c r="H272" s="11">
        <f t="shared" si="19"/>
        <v>385908.10968650173</v>
      </c>
      <c r="I272" s="13">
        <f t="shared" si="21"/>
        <v>25628427.268191431</v>
      </c>
    </row>
    <row r="273" spans="5:9" x14ac:dyDescent="0.3">
      <c r="E273" s="11">
        <v>213</v>
      </c>
      <c r="F273" s="12">
        <f t="shared" si="20"/>
        <v>25628427.268191431</v>
      </c>
      <c r="G273" s="11">
        <f t="shared" si="18"/>
        <v>170856.18178794286</v>
      </c>
      <c r="H273" s="11">
        <f t="shared" si="19"/>
        <v>385908.10968650173</v>
      </c>
      <c r="I273" s="13">
        <f t="shared" si="21"/>
        <v>25413375.340292871</v>
      </c>
    </row>
    <row r="274" spans="5:9" x14ac:dyDescent="0.3">
      <c r="E274" s="11">
        <v>214</v>
      </c>
      <c r="F274" s="13">
        <f t="shared" si="20"/>
        <v>25413375.340292871</v>
      </c>
      <c r="G274" s="11">
        <f t="shared" si="18"/>
        <v>169422.50226861914</v>
      </c>
      <c r="H274" s="11">
        <f t="shared" si="19"/>
        <v>385908.10968650173</v>
      </c>
      <c r="I274" s="13">
        <f t="shared" si="21"/>
        <v>25196889.73287499</v>
      </c>
    </row>
    <row r="275" spans="5:9" x14ac:dyDescent="0.3">
      <c r="E275" s="11">
        <v>215</v>
      </c>
      <c r="F275" s="12">
        <f t="shared" si="20"/>
        <v>25196889.73287499</v>
      </c>
      <c r="G275" s="11">
        <f t="shared" si="18"/>
        <v>167979.26488583325</v>
      </c>
      <c r="H275" s="11">
        <f t="shared" si="19"/>
        <v>385908.10968650173</v>
      </c>
      <c r="I275" s="13">
        <f t="shared" si="21"/>
        <v>24978960.88807432</v>
      </c>
    </row>
    <row r="276" spans="5:9" x14ac:dyDescent="0.3">
      <c r="E276" s="11">
        <v>216</v>
      </c>
      <c r="F276" s="13">
        <f t="shared" si="20"/>
        <v>24978960.88807432</v>
      </c>
      <c r="G276" s="11">
        <f t="shared" si="18"/>
        <v>166526.40592049545</v>
      </c>
      <c r="H276" s="11">
        <f t="shared" si="19"/>
        <v>385908.10968650173</v>
      </c>
      <c r="I276" s="13">
        <f t="shared" si="21"/>
        <v>24759579.184308313</v>
      </c>
    </row>
    <row r="277" spans="5:9" x14ac:dyDescent="0.3">
      <c r="E277" s="11">
        <v>217</v>
      </c>
      <c r="F277" s="12">
        <f t="shared" si="20"/>
        <v>24759579.184308313</v>
      </c>
      <c r="G277" s="11">
        <f t="shared" si="18"/>
        <v>165063.86122872206</v>
      </c>
      <c r="H277" s="11">
        <f t="shared" si="19"/>
        <v>385908.10968650173</v>
      </c>
      <c r="I277" s="13">
        <f t="shared" si="21"/>
        <v>24538734.935850535</v>
      </c>
    </row>
    <row r="278" spans="5:9" x14ac:dyDescent="0.3">
      <c r="E278" s="11">
        <v>218</v>
      </c>
      <c r="F278" s="13">
        <f t="shared" si="20"/>
        <v>24538734.935850535</v>
      </c>
      <c r="G278" s="11">
        <f t="shared" si="18"/>
        <v>163591.56623900356</v>
      </c>
      <c r="H278" s="11">
        <f t="shared" si="19"/>
        <v>385908.10968650173</v>
      </c>
      <c r="I278" s="13">
        <f t="shared" si="21"/>
        <v>24316418.392403036</v>
      </c>
    </row>
    <row r="279" spans="5:9" x14ac:dyDescent="0.3">
      <c r="E279" s="11">
        <v>219</v>
      </c>
      <c r="F279" s="12">
        <f t="shared" si="20"/>
        <v>24316418.392403036</v>
      </c>
      <c r="G279" s="11">
        <f t="shared" si="18"/>
        <v>162109.45594935358</v>
      </c>
      <c r="H279" s="11">
        <f t="shared" si="19"/>
        <v>385908.10968650173</v>
      </c>
      <c r="I279" s="13">
        <f t="shared" si="21"/>
        <v>24092619.73866589</v>
      </c>
    </row>
    <row r="280" spans="5:9" x14ac:dyDescent="0.3">
      <c r="E280" s="11">
        <v>220</v>
      </c>
      <c r="F280" s="13">
        <f t="shared" si="20"/>
        <v>24092619.73866589</v>
      </c>
      <c r="G280" s="11">
        <f t="shared" si="18"/>
        <v>160617.46492443926</v>
      </c>
      <c r="H280" s="11">
        <f t="shared" si="19"/>
        <v>385908.10968650173</v>
      </c>
      <c r="I280" s="13">
        <f t="shared" si="21"/>
        <v>23867329.093903828</v>
      </c>
    </row>
    <row r="281" spans="5:9" x14ac:dyDescent="0.3">
      <c r="E281" s="11">
        <v>221</v>
      </c>
      <c r="F281" s="12">
        <f t="shared" si="20"/>
        <v>23867329.093903828</v>
      </c>
      <c r="G281" s="11">
        <f t="shared" si="18"/>
        <v>159115.52729269219</v>
      </c>
      <c r="H281" s="11">
        <f t="shared" si="19"/>
        <v>385908.10968650173</v>
      </c>
      <c r="I281" s="13">
        <f t="shared" si="21"/>
        <v>23640536.511510018</v>
      </c>
    </row>
    <row r="282" spans="5:9" x14ac:dyDescent="0.3">
      <c r="E282" s="11">
        <v>222</v>
      </c>
      <c r="F282" s="13">
        <f t="shared" si="20"/>
        <v>23640536.511510018</v>
      </c>
      <c r="G282" s="11">
        <f t="shared" si="18"/>
        <v>157603.5767434001</v>
      </c>
      <c r="H282" s="11">
        <f t="shared" si="19"/>
        <v>385908.10968650173</v>
      </c>
      <c r="I282" s="13">
        <f t="shared" si="21"/>
        <v>23412231.978566919</v>
      </c>
    </row>
    <row r="283" spans="5:9" x14ac:dyDescent="0.3">
      <c r="E283" s="11">
        <v>223</v>
      </c>
      <c r="F283" s="12">
        <f t="shared" si="20"/>
        <v>23412231.978566919</v>
      </c>
      <c r="G283" s="11">
        <f t="shared" si="18"/>
        <v>156081.54652377946</v>
      </c>
      <c r="H283" s="11">
        <f t="shared" si="19"/>
        <v>385908.10968650173</v>
      </c>
      <c r="I283" s="13">
        <f t="shared" si="21"/>
        <v>23182405.415404197</v>
      </c>
    </row>
    <row r="284" spans="5:9" x14ac:dyDescent="0.3">
      <c r="E284" s="11">
        <v>224</v>
      </c>
      <c r="F284" s="13">
        <f t="shared" si="20"/>
        <v>23182405.415404197</v>
      </c>
      <c r="G284" s="11">
        <f t="shared" si="18"/>
        <v>154549.36943602798</v>
      </c>
      <c r="H284" s="11">
        <f t="shared" si="19"/>
        <v>385908.10968650173</v>
      </c>
      <c r="I284" s="13">
        <f t="shared" si="21"/>
        <v>22951046.675153725</v>
      </c>
    </row>
    <row r="285" spans="5:9" x14ac:dyDescent="0.3">
      <c r="E285" s="11">
        <v>225</v>
      </c>
      <c r="F285" s="12">
        <f t="shared" si="20"/>
        <v>22951046.675153725</v>
      </c>
      <c r="G285" s="11">
        <f t="shared" si="18"/>
        <v>153006.97783435814</v>
      </c>
      <c r="H285" s="11">
        <f t="shared" si="19"/>
        <v>385908.10968650173</v>
      </c>
      <c r="I285" s="13">
        <f t="shared" si="21"/>
        <v>22718145.543301582</v>
      </c>
    </row>
    <row r="286" spans="5:9" x14ac:dyDescent="0.3">
      <c r="E286" s="11">
        <v>226</v>
      </c>
      <c r="F286" s="13">
        <f t="shared" si="20"/>
        <v>22718145.543301582</v>
      </c>
      <c r="G286" s="11">
        <f t="shared" si="18"/>
        <v>151454.30362201054</v>
      </c>
      <c r="H286" s="11">
        <f t="shared" si="19"/>
        <v>385908.10968650173</v>
      </c>
      <c r="I286" s="13">
        <f t="shared" si="21"/>
        <v>22483691.737237092</v>
      </c>
    </row>
    <row r="287" spans="5:9" x14ac:dyDescent="0.3">
      <c r="E287" s="11">
        <v>227</v>
      </c>
      <c r="F287" s="12">
        <f t="shared" si="20"/>
        <v>22483691.737237092</v>
      </c>
      <c r="G287" s="11">
        <f t="shared" si="18"/>
        <v>149891.27824824728</v>
      </c>
      <c r="H287" s="11">
        <f t="shared" si="19"/>
        <v>385908.10968650173</v>
      </c>
      <c r="I287" s="13">
        <f t="shared" si="21"/>
        <v>22247674.905798838</v>
      </c>
    </row>
    <row r="288" spans="5:9" x14ac:dyDescent="0.3">
      <c r="E288" s="11">
        <v>228</v>
      </c>
      <c r="F288" s="13">
        <f t="shared" si="20"/>
        <v>22247674.905798838</v>
      </c>
      <c r="G288" s="11">
        <f t="shared" si="18"/>
        <v>148317.83270532556</v>
      </c>
      <c r="H288" s="11">
        <f t="shared" si="19"/>
        <v>385908.10968650173</v>
      </c>
      <c r="I288" s="13">
        <f t="shared" si="21"/>
        <v>22010084.628817663</v>
      </c>
    </row>
    <row r="289" spans="5:9" x14ac:dyDescent="0.3">
      <c r="E289" s="11">
        <v>229</v>
      </c>
      <c r="F289" s="12">
        <f t="shared" si="20"/>
        <v>22010084.628817663</v>
      </c>
      <c r="G289" s="11">
        <f t="shared" si="18"/>
        <v>146733.89752545109</v>
      </c>
      <c r="H289" s="11">
        <f t="shared" si="19"/>
        <v>385908.10968650173</v>
      </c>
      <c r="I289" s="13">
        <f t="shared" si="21"/>
        <v>21770910.416656613</v>
      </c>
    </row>
    <row r="290" spans="5:9" x14ac:dyDescent="0.3">
      <c r="E290" s="11">
        <v>230</v>
      </c>
      <c r="F290" s="13">
        <f t="shared" si="20"/>
        <v>21770910.416656613</v>
      </c>
      <c r="G290" s="11">
        <f t="shared" si="18"/>
        <v>145139.40277771075</v>
      </c>
      <c r="H290" s="11">
        <f t="shared" si="19"/>
        <v>385908.10968650173</v>
      </c>
      <c r="I290" s="13">
        <f t="shared" si="21"/>
        <v>21530141.709747821</v>
      </c>
    </row>
    <row r="291" spans="5:9" x14ac:dyDescent="0.3">
      <c r="E291" s="11">
        <v>231</v>
      </c>
      <c r="F291" s="12">
        <f t="shared" si="20"/>
        <v>21530141.709747821</v>
      </c>
      <c r="G291" s="11">
        <f t="shared" si="18"/>
        <v>143534.27806498547</v>
      </c>
      <c r="H291" s="11">
        <f t="shared" si="19"/>
        <v>385908.10968650173</v>
      </c>
      <c r="I291" s="13">
        <f t="shared" si="21"/>
        <v>21287767.878126305</v>
      </c>
    </row>
    <row r="292" spans="5:9" x14ac:dyDescent="0.3">
      <c r="E292" s="11">
        <v>232</v>
      </c>
      <c r="F292" s="13">
        <f t="shared" si="20"/>
        <v>21287767.878126305</v>
      </c>
      <c r="G292" s="11">
        <f t="shared" si="18"/>
        <v>141918.45252084202</v>
      </c>
      <c r="H292" s="11">
        <f t="shared" si="19"/>
        <v>385908.10968650173</v>
      </c>
      <c r="I292" s="13">
        <f t="shared" si="21"/>
        <v>21043778.220960647</v>
      </c>
    </row>
    <row r="293" spans="5:9" x14ac:dyDescent="0.3">
      <c r="E293" s="11">
        <v>233</v>
      </c>
      <c r="F293" s="12">
        <f t="shared" si="20"/>
        <v>21043778.220960647</v>
      </c>
      <c r="G293" s="11">
        <f t="shared" si="18"/>
        <v>140291.8548064043</v>
      </c>
      <c r="H293" s="11">
        <f t="shared" si="19"/>
        <v>385908.10968650173</v>
      </c>
      <c r="I293" s="13">
        <f t="shared" si="21"/>
        <v>20798161.96608055</v>
      </c>
    </row>
    <row r="294" spans="5:9" x14ac:dyDescent="0.3">
      <c r="E294" s="11">
        <v>234</v>
      </c>
      <c r="F294" s="13">
        <f t="shared" si="20"/>
        <v>20798161.96608055</v>
      </c>
      <c r="G294" s="11">
        <f t="shared" si="18"/>
        <v>138654.41310720367</v>
      </c>
      <c r="H294" s="11">
        <f t="shared" si="19"/>
        <v>385908.10968650173</v>
      </c>
      <c r="I294" s="13">
        <f t="shared" si="21"/>
        <v>20550908.269501254</v>
      </c>
    </row>
    <row r="295" spans="5:9" x14ac:dyDescent="0.3">
      <c r="E295" s="11">
        <v>235</v>
      </c>
      <c r="F295" s="12">
        <f t="shared" si="20"/>
        <v>20550908.269501254</v>
      </c>
      <c r="G295" s="11">
        <f t="shared" si="18"/>
        <v>137006.05513000835</v>
      </c>
      <c r="H295" s="11">
        <f t="shared" si="19"/>
        <v>385908.10968650173</v>
      </c>
      <c r="I295" s="13">
        <f t="shared" si="21"/>
        <v>20302006.214944761</v>
      </c>
    </row>
    <row r="296" spans="5:9" x14ac:dyDescent="0.3">
      <c r="E296" s="11">
        <v>236</v>
      </c>
      <c r="F296" s="13">
        <f t="shared" si="20"/>
        <v>20302006.214944761</v>
      </c>
      <c r="G296" s="11">
        <f t="shared" si="18"/>
        <v>135346.70809963174</v>
      </c>
      <c r="H296" s="11">
        <f t="shared" si="19"/>
        <v>385908.10968650173</v>
      </c>
      <c r="I296" s="13">
        <f t="shared" si="21"/>
        <v>20051444.813357893</v>
      </c>
    </row>
    <row r="297" spans="5:9" x14ac:dyDescent="0.3">
      <c r="E297" s="11">
        <v>237</v>
      </c>
      <c r="F297" s="12">
        <f t="shared" si="20"/>
        <v>20051444.813357893</v>
      </c>
      <c r="G297" s="11">
        <f t="shared" si="18"/>
        <v>133676.29875571927</v>
      </c>
      <c r="H297" s="11">
        <f t="shared" si="19"/>
        <v>385908.10968650173</v>
      </c>
      <c r="I297" s="13">
        <f t="shared" si="21"/>
        <v>19799213.002427112</v>
      </c>
    </row>
    <row r="298" spans="5:9" x14ac:dyDescent="0.3">
      <c r="E298" s="11">
        <v>238</v>
      </c>
      <c r="F298" s="13">
        <f t="shared" si="20"/>
        <v>19799213.002427112</v>
      </c>
      <c r="G298" s="11">
        <f t="shared" si="18"/>
        <v>131994.75334951407</v>
      </c>
      <c r="H298" s="11">
        <f t="shared" si="19"/>
        <v>385908.10968650173</v>
      </c>
      <c r="I298" s="13">
        <f t="shared" si="21"/>
        <v>19545299.646090124</v>
      </c>
    </row>
    <row r="299" spans="5:9" x14ac:dyDescent="0.3">
      <c r="E299" s="11">
        <v>239</v>
      </c>
      <c r="F299" s="12">
        <f t="shared" si="20"/>
        <v>19545299.646090124</v>
      </c>
      <c r="G299" s="11">
        <f t="shared" si="18"/>
        <v>130301.99764060082</v>
      </c>
      <c r="H299" s="11">
        <f t="shared" si="19"/>
        <v>385908.10968650173</v>
      </c>
      <c r="I299" s="13">
        <f t="shared" si="21"/>
        <v>19289693.534044225</v>
      </c>
    </row>
    <row r="300" spans="5:9" x14ac:dyDescent="0.3">
      <c r="E300" s="11">
        <v>240</v>
      </c>
      <c r="F300" s="13">
        <f t="shared" si="20"/>
        <v>19289693.534044225</v>
      </c>
      <c r="G300" s="11">
        <f t="shared" si="18"/>
        <v>128597.95689362816</v>
      </c>
      <c r="H300" s="11">
        <f t="shared" si="19"/>
        <v>385908.10968650173</v>
      </c>
      <c r="I300" s="13">
        <f t="shared" si="21"/>
        <v>19032383.38125135</v>
      </c>
    </row>
    <row r="301" spans="5:9" x14ac:dyDescent="0.3">
      <c r="E301" s="11">
        <v>241</v>
      </c>
      <c r="F301" s="12">
        <f t="shared" si="20"/>
        <v>19032383.38125135</v>
      </c>
      <c r="G301" s="11">
        <f t="shared" si="18"/>
        <v>126882.555875009</v>
      </c>
      <c r="H301" s="11">
        <f t="shared" si="19"/>
        <v>385908.10968650173</v>
      </c>
      <c r="I301" s="13">
        <f t="shared" si="21"/>
        <v>18773357.82743986</v>
      </c>
    </row>
    <row r="302" spans="5:9" x14ac:dyDescent="0.3">
      <c r="E302" s="11">
        <v>242</v>
      </c>
      <c r="F302" s="13">
        <f t="shared" si="20"/>
        <v>18773357.82743986</v>
      </c>
      <c r="G302" s="11">
        <f t="shared" si="18"/>
        <v>125155.71884959906</v>
      </c>
      <c r="H302" s="11">
        <f t="shared" si="19"/>
        <v>385908.10968650173</v>
      </c>
      <c r="I302" s="13">
        <f t="shared" si="21"/>
        <v>18512605.436602958</v>
      </c>
    </row>
    <row r="303" spans="5:9" x14ac:dyDescent="0.3">
      <c r="E303" s="11">
        <v>243</v>
      </c>
      <c r="F303" s="12">
        <f t="shared" si="20"/>
        <v>18512605.436602958</v>
      </c>
      <c r="G303" s="11">
        <f t="shared" si="18"/>
        <v>123417.36957735305</v>
      </c>
      <c r="H303" s="11">
        <f t="shared" si="19"/>
        <v>385908.10968650173</v>
      </c>
      <c r="I303" s="13">
        <f t="shared" si="21"/>
        <v>18250114.696493808</v>
      </c>
    </row>
    <row r="304" spans="5:9" x14ac:dyDescent="0.3">
      <c r="E304" s="11">
        <v>244</v>
      </c>
      <c r="F304" s="13">
        <f t="shared" si="20"/>
        <v>18250114.696493808</v>
      </c>
      <c r="G304" s="11">
        <f t="shared" si="18"/>
        <v>121667.43130995872</v>
      </c>
      <c r="H304" s="11">
        <f t="shared" si="19"/>
        <v>385908.10968650173</v>
      </c>
      <c r="I304" s="13">
        <f t="shared" si="21"/>
        <v>17985874.018117264</v>
      </c>
    </row>
    <row r="305" spans="5:9" x14ac:dyDescent="0.3">
      <c r="E305" s="11">
        <v>245</v>
      </c>
      <c r="F305" s="12">
        <f t="shared" si="20"/>
        <v>17985874.018117264</v>
      </c>
      <c r="G305" s="11">
        <f t="shared" si="18"/>
        <v>119905.82678744842</v>
      </c>
      <c r="H305" s="11">
        <f t="shared" si="19"/>
        <v>385908.10968650173</v>
      </c>
      <c r="I305" s="13">
        <f t="shared" si="21"/>
        <v>17719871.735218212</v>
      </c>
    </row>
    <row r="306" spans="5:9" x14ac:dyDescent="0.3">
      <c r="E306" s="11">
        <v>246</v>
      </c>
      <c r="F306" s="13">
        <f t="shared" si="20"/>
        <v>17719871.735218212</v>
      </c>
      <c r="G306" s="11">
        <f t="shared" si="18"/>
        <v>118132.47823478807</v>
      </c>
      <c r="H306" s="11">
        <f t="shared" si="19"/>
        <v>385908.10968650173</v>
      </c>
      <c r="I306" s="13">
        <f t="shared" si="21"/>
        <v>17452096.103766497</v>
      </c>
    </row>
    <row r="307" spans="5:9" x14ac:dyDescent="0.3">
      <c r="E307" s="11">
        <v>247</v>
      </c>
      <c r="F307" s="12">
        <f t="shared" si="20"/>
        <v>17452096.103766497</v>
      </c>
      <c r="G307" s="11">
        <f t="shared" si="18"/>
        <v>116347.3073584433</v>
      </c>
      <c r="H307" s="11">
        <f t="shared" si="19"/>
        <v>385908.10968650173</v>
      </c>
      <c r="I307" s="13">
        <f t="shared" si="21"/>
        <v>17182535.30143844</v>
      </c>
    </row>
    <row r="308" spans="5:9" x14ac:dyDescent="0.3">
      <c r="E308" s="11">
        <v>248</v>
      </c>
      <c r="F308" s="13">
        <f t="shared" si="20"/>
        <v>17182535.30143844</v>
      </c>
      <c r="G308" s="11">
        <f t="shared" si="18"/>
        <v>114550.23534292293</v>
      </c>
      <c r="H308" s="11">
        <f t="shared" si="19"/>
        <v>385908.10968650173</v>
      </c>
      <c r="I308" s="13">
        <f t="shared" si="21"/>
        <v>16911177.427094862</v>
      </c>
    </row>
    <row r="309" spans="5:9" x14ac:dyDescent="0.3">
      <c r="E309" s="11">
        <v>249</v>
      </c>
      <c r="F309" s="12">
        <f t="shared" si="20"/>
        <v>16911177.427094862</v>
      </c>
      <c r="G309" s="11">
        <f t="shared" si="18"/>
        <v>112741.18284729907</v>
      </c>
      <c r="H309" s="11">
        <f t="shared" si="19"/>
        <v>385908.10968650173</v>
      </c>
      <c r="I309" s="13">
        <f t="shared" si="21"/>
        <v>16638010.500255659</v>
      </c>
    </row>
    <row r="310" spans="5:9" x14ac:dyDescent="0.3">
      <c r="E310" s="11">
        <v>250</v>
      </c>
      <c r="F310" s="13">
        <f t="shared" si="20"/>
        <v>16638010.500255659</v>
      </c>
      <c r="G310" s="11">
        <f t="shared" si="18"/>
        <v>110920.07000170439</v>
      </c>
      <c r="H310" s="11">
        <f t="shared" si="19"/>
        <v>385908.10968650173</v>
      </c>
      <c r="I310" s="13">
        <f t="shared" si="21"/>
        <v>16363022.460570863</v>
      </c>
    </row>
    <row r="311" spans="5:9" x14ac:dyDescent="0.3">
      <c r="E311" s="11">
        <v>251</v>
      </c>
      <c r="F311" s="12">
        <f t="shared" si="20"/>
        <v>16363022.460570863</v>
      </c>
      <c r="G311" s="11">
        <f t="shared" si="18"/>
        <v>109086.81640380574</v>
      </c>
      <c r="H311" s="11">
        <f t="shared" si="19"/>
        <v>385908.10968650173</v>
      </c>
      <c r="I311" s="13">
        <f t="shared" si="21"/>
        <v>16086201.167288167</v>
      </c>
    </row>
    <row r="312" spans="5:9" x14ac:dyDescent="0.3">
      <c r="E312" s="11">
        <v>252</v>
      </c>
      <c r="F312" s="13">
        <f t="shared" si="20"/>
        <v>16086201.167288167</v>
      </c>
      <c r="G312" s="11">
        <f t="shared" si="18"/>
        <v>107241.34111525444</v>
      </c>
      <c r="H312" s="11">
        <f t="shared" si="19"/>
        <v>385908.10968650173</v>
      </c>
      <c r="I312" s="13">
        <f t="shared" si="21"/>
        <v>15807534.398716921</v>
      </c>
    </row>
    <row r="313" spans="5:9" x14ac:dyDescent="0.3">
      <c r="E313" s="11">
        <v>253</v>
      </c>
      <c r="F313" s="12">
        <f t="shared" si="20"/>
        <v>15807534.398716921</v>
      </c>
      <c r="G313" s="11">
        <f t="shared" si="18"/>
        <v>105383.5626581128</v>
      </c>
      <c r="H313" s="11">
        <f t="shared" si="19"/>
        <v>385908.10968650173</v>
      </c>
      <c r="I313" s="13">
        <f t="shared" si="21"/>
        <v>15527009.851688532</v>
      </c>
    </row>
    <row r="314" spans="5:9" x14ac:dyDescent="0.3">
      <c r="E314" s="11">
        <v>254</v>
      </c>
      <c r="F314" s="13">
        <f t="shared" si="20"/>
        <v>15527009.851688532</v>
      </c>
      <c r="G314" s="11">
        <f t="shared" si="18"/>
        <v>103513.39901125687</v>
      </c>
      <c r="H314" s="11">
        <f t="shared" si="19"/>
        <v>385908.10968650173</v>
      </c>
      <c r="I314" s="13">
        <f t="shared" si="21"/>
        <v>15244615.141013287</v>
      </c>
    </row>
    <row r="315" spans="5:9" x14ac:dyDescent="0.3">
      <c r="E315" s="11">
        <v>255</v>
      </c>
      <c r="F315" s="12">
        <f t="shared" si="20"/>
        <v>15244615.141013287</v>
      </c>
      <c r="G315" s="11">
        <f t="shared" si="18"/>
        <v>101630.76760675524</v>
      </c>
      <c r="H315" s="11">
        <f t="shared" si="19"/>
        <v>385908.10968650173</v>
      </c>
      <c r="I315" s="13">
        <f t="shared" si="21"/>
        <v>14960337.798933541</v>
      </c>
    </row>
    <row r="316" spans="5:9" x14ac:dyDescent="0.3">
      <c r="E316" s="11">
        <v>256</v>
      </c>
      <c r="F316" s="13">
        <f t="shared" si="20"/>
        <v>14960337.798933541</v>
      </c>
      <c r="G316" s="11">
        <f t="shared" si="18"/>
        <v>99735.585326223605</v>
      </c>
      <c r="H316" s="11">
        <f t="shared" si="19"/>
        <v>385908.10968650173</v>
      </c>
      <c r="I316" s="13">
        <f t="shared" si="21"/>
        <v>14674165.274573263</v>
      </c>
    </row>
    <row r="317" spans="5:9" x14ac:dyDescent="0.3">
      <c r="E317" s="11">
        <v>257</v>
      </c>
      <c r="F317" s="12">
        <f t="shared" si="20"/>
        <v>14674165.274573263</v>
      </c>
      <c r="G317" s="11">
        <f t="shared" si="18"/>
        <v>97827.768497155077</v>
      </c>
      <c r="H317" s="11">
        <f t="shared" si="19"/>
        <v>385908.10968650173</v>
      </c>
      <c r="I317" s="13">
        <f t="shared" si="21"/>
        <v>14386084.933383917</v>
      </c>
    </row>
    <row r="318" spans="5:9" x14ac:dyDescent="0.3">
      <c r="E318" s="11">
        <v>258</v>
      </c>
      <c r="F318" s="13">
        <f t="shared" si="20"/>
        <v>14386084.933383917</v>
      </c>
      <c r="G318" s="11">
        <f t="shared" si="18"/>
        <v>95907.232889226114</v>
      </c>
      <c r="H318" s="11">
        <f t="shared" si="19"/>
        <v>385908.10968650173</v>
      </c>
      <c r="I318" s="13">
        <f t="shared" si="21"/>
        <v>14096084.056586642</v>
      </c>
    </row>
    <row r="319" spans="5:9" x14ac:dyDescent="0.3">
      <c r="E319" s="11">
        <v>259</v>
      </c>
      <c r="F319" s="12">
        <f t="shared" si="20"/>
        <v>14096084.056586642</v>
      </c>
      <c r="G319" s="11">
        <f t="shared" ref="G319:G360" si="22">$J$59*F319</f>
        <v>93973.893710577613</v>
      </c>
      <c r="H319" s="11">
        <f t="shared" ref="H319:H360" si="23">$H$59</f>
        <v>385908.10968650173</v>
      </c>
      <c r="I319" s="13">
        <f t="shared" si="21"/>
        <v>13804149.840610718</v>
      </c>
    </row>
    <row r="320" spans="5:9" x14ac:dyDescent="0.3">
      <c r="E320" s="11">
        <v>260</v>
      </c>
      <c r="F320" s="13">
        <f t="shared" ref="F320:F360" si="24">I319</f>
        <v>13804149.840610718</v>
      </c>
      <c r="G320" s="11">
        <f t="shared" si="22"/>
        <v>92027.665604071444</v>
      </c>
      <c r="H320" s="11">
        <f t="shared" si="23"/>
        <v>385908.10968650173</v>
      </c>
      <c r="I320" s="13">
        <f t="shared" si="21"/>
        <v>13510269.396528289</v>
      </c>
    </row>
    <row r="321" spans="5:9" x14ac:dyDescent="0.3">
      <c r="E321" s="11">
        <v>261</v>
      </c>
      <c r="F321" s="12">
        <f t="shared" si="24"/>
        <v>13510269.396528289</v>
      </c>
      <c r="G321" s="11">
        <f t="shared" si="22"/>
        <v>90068.462643521925</v>
      </c>
      <c r="H321" s="11">
        <f t="shared" si="23"/>
        <v>385908.10968650173</v>
      </c>
      <c r="I321" s="13">
        <f t="shared" ref="I321:I360" si="25">F321+G321-H321</f>
        <v>13214429.74948531</v>
      </c>
    </row>
    <row r="322" spans="5:9" x14ac:dyDescent="0.3">
      <c r="E322" s="11">
        <v>262</v>
      </c>
      <c r="F322" s="13">
        <f t="shared" si="24"/>
        <v>13214429.74948531</v>
      </c>
      <c r="G322" s="11">
        <f t="shared" si="22"/>
        <v>88096.198329902065</v>
      </c>
      <c r="H322" s="11">
        <f t="shared" si="23"/>
        <v>385908.10968650173</v>
      </c>
      <c r="I322" s="13">
        <f t="shared" si="25"/>
        <v>12916617.83812871</v>
      </c>
    </row>
    <row r="323" spans="5:9" x14ac:dyDescent="0.3">
      <c r="E323" s="11">
        <v>263</v>
      </c>
      <c r="F323" s="12">
        <f t="shared" si="24"/>
        <v>12916617.83812871</v>
      </c>
      <c r="G323" s="11">
        <f t="shared" si="22"/>
        <v>86110.785587524733</v>
      </c>
      <c r="H323" s="11">
        <f t="shared" si="23"/>
        <v>385908.10968650173</v>
      </c>
      <c r="I323" s="13">
        <f t="shared" si="25"/>
        <v>12616820.514029734</v>
      </c>
    </row>
    <row r="324" spans="5:9" x14ac:dyDescent="0.3">
      <c r="E324" s="11">
        <v>264</v>
      </c>
      <c r="F324" s="13">
        <f t="shared" si="24"/>
        <v>12616820.514029734</v>
      </c>
      <c r="G324" s="11">
        <f t="shared" si="22"/>
        <v>84112.13676019822</v>
      </c>
      <c r="H324" s="11">
        <f t="shared" si="23"/>
        <v>385908.10968650173</v>
      </c>
      <c r="I324" s="13">
        <f t="shared" si="25"/>
        <v>12315024.54110343</v>
      </c>
    </row>
    <row r="325" spans="5:9" x14ac:dyDescent="0.3">
      <c r="E325" s="11">
        <v>265</v>
      </c>
      <c r="F325" s="12">
        <f t="shared" si="24"/>
        <v>12315024.54110343</v>
      </c>
      <c r="G325" s="11">
        <f t="shared" si="22"/>
        <v>82100.163607356197</v>
      </c>
      <c r="H325" s="11">
        <f t="shared" si="23"/>
        <v>385908.10968650173</v>
      </c>
      <c r="I325" s="13">
        <f t="shared" si="25"/>
        <v>12011216.595024286</v>
      </c>
    </row>
    <row r="326" spans="5:9" x14ac:dyDescent="0.3">
      <c r="E326" s="11">
        <v>266</v>
      </c>
      <c r="F326" s="13">
        <f t="shared" si="24"/>
        <v>12011216.595024286</v>
      </c>
      <c r="G326" s="11">
        <f t="shared" si="22"/>
        <v>80074.777300161906</v>
      </c>
      <c r="H326" s="11">
        <f t="shared" si="23"/>
        <v>385908.10968650173</v>
      </c>
      <c r="I326" s="13">
        <f t="shared" si="25"/>
        <v>11705383.262637947</v>
      </c>
    </row>
    <row r="327" spans="5:9" x14ac:dyDescent="0.3">
      <c r="E327" s="11">
        <v>267</v>
      </c>
      <c r="F327" s="12">
        <f t="shared" si="24"/>
        <v>11705383.262637947</v>
      </c>
      <c r="G327" s="11">
        <f t="shared" si="22"/>
        <v>78035.888417586306</v>
      </c>
      <c r="H327" s="11">
        <f t="shared" si="23"/>
        <v>385908.10968650173</v>
      </c>
      <c r="I327" s="13">
        <f t="shared" si="25"/>
        <v>11397511.041369032</v>
      </c>
    </row>
    <row r="328" spans="5:9" x14ac:dyDescent="0.3">
      <c r="E328" s="11">
        <v>268</v>
      </c>
      <c r="F328" s="13">
        <f t="shared" si="24"/>
        <v>11397511.041369032</v>
      </c>
      <c r="G328" s="11">
        <f t="shared" si="22"/>
        <v>75983.406942460206</v>
      </c>
      <c r="H328" s="11">
        <f t="shared" si="23"/>
        <v>385908.10968650173</v>
      </c>
      <c r="I328" s="13">
        <f t="shared" si="25"/>
        <v>11087586.338624991</v>
      </c>
    </row>
    <row r="329" spans="5:9" x14ac:dyDescent="0.3">
      <c r="E329" s="11">
        <v>269</v>
      </c>
      <c r="F329" s="12">
        <f t="shared" si="24"/>
        <v>11087586.338624991</v>
      </c>
      <c r="G329" s="11">
        <f t="shared" si="22"/>
        <v>73917.242257499936</v>
      </c>
      <c r="H329" s="11">
        <f t="shared" si="23"/>
        <v>385908.10968650173</v>
      </c>
      <c r="I329" s="13">
        <f t="shared" si="25"/>
        <v>10775595.47119599</v>
      </c>
    </row>
    <row r="330" spans="5:9" x14ac:dyDescent="0.3">
      <c r="E330" s="11">
        <v>270</v>
      </c>
      <c r="F330" s="13">
        <f t="shared" si="24"/>
        <v>10775595.47119599</v>
      </c>
      <c r="G330" s="11">
        <f t="shared" si="22"/>
        <v>71837.303141306591</v>
      </c>
      <c r="H330" s="11">
        <f t="shared" si="23"/>
        <v>385908.10968650173</v>
      </c>
      <c r="I330" s="13">
        <f t="shared" si="25"/>
        <v>10461524.664650796</v>
      </c>
    </row>
    <row r="331" spans="5:9" x14ac:dyDescent="0.3">
      <c r="E331" s="11">
        <v>271</v>
      </c>
      <c r="F331" s="12">
        <f t="shared" si="24"/>
        <v>10461524.664650796</v>
      </c>
      <c r="G331" s="11">
        <f t="shared" si="22"/>
        <v>69743.497764338637</v>
      </c>
      <c r="H331" s="11">
        <f t="shared" si="23"/>
        <v>385908.10968650173</v>
      </c>
      <c r="I331" s="13">
        <f t="shared" si="25"/>
        <v>10145360.052728632</v>
      </c>
    </row>
    <row r="332" spans="5:9" x14ac:dyDescent="0.3">
      <c r="E332" s="11">
        <v>272</v>
      </c>
      <c r="F332" s="13">
        <f t="shared" si="24"/>
        <v>10145360.052728632</v>
      </c>
      <c r="G332" s="11">
        <f t="shared" si="22"/>
        <v>67635.733684857551</v>
      </c>
      <c r="H332" s="11">
        <f t="shared" si="23"/>
        <v>385908.10968650173</v>
      </c>
      <c r="I332" s="13">
        <f t="shared" si="25"/>
        <v>9827087.6767269894</v>
      </c>
    </row>
    <row r="333" spans="5:9" x14ac:dyDescent="0.3">
      <c r="E333" s="11">
        <v>273</v>
      </c>
      <c r="F333" s="12">
        <f t="shared" si="24"/>
        <v>9827087.6767269894</v>
      </c>
      <c r="G333" s="11">
        <f t="shared" si="22"/>
        <v>65513.91784484659</v>
      </c>
      <c r="H333" s="11">
        <f t="shared" si="23"/>
        <v>385908.10968650173</v>
      </c>
      <c r="I333" s="13">
        <f t="shared" si="25"/>
        <v>9506693.484885335</v>
      </c>
    </row>
    <row r="334" spans="5:9" x14ac:dyDescent="0.3">
      <c r="E334" s="11">
        <v>274</v>
      </c>
      <c r="F334" s="13">
        <f t="shared" si="24"/>
        <v>9506693.484885335</v>
      </c>
      <c r="G334" s="11">
        <f t="shared" si="22"/>
        <v>63377.956565902226</v>
      </c>
      <c r="H334" s="11">
        <f t="shared" si="23"/>
        <v>385908.10968650173</v>
      </c>
      <c r="I334" s="13">
        <f t="shared" si="25"/>
        <v>9184163.3317647353</v>
      </c>
    </row>
    <row r="335" spans="5:9" x14ac:dyDescent="0.3">
      <c r="E335" s="11">
        <v>275</v>
      </c>
      <c r="F335" s="12">
        <f t="shared" si="24"/>
        <v>9184163.3317647353</v>
      </c>
      <c r="G335" s="11">
        <f t="shared" si="22"/>
        <v>61227.755545098233</v>
      </c>
      <c r="H335" s="11">
        <f t="shared" si="23"/>
        <v>385908.10968650173</v>
      </c>
      <c r="I335" s="13">
        <f t="shared" si="25"/>
        <v>8859482.9776233323</v>
      </c>
    </row>
    <row r="336" spans="5:9" x14ac:dyDescent="0.3">
      <c r="E336" s="11">
        <v>276</v>
      </c>
      <c r="F336" s="13">
        <f t="shared" si="24"/>
        <v>8859482.9776233323</v>
      </c>
      <c r="G336" s="11">
        <f t="shared" si="22"/>
        <v>59063.219850822214</v>
      </c>
      <c r="H336" s="11">
        <f t="shared" si="23"/>
        <v>385908.10968650173</v>
      </c>
      <c r="I336" s="13">
        <f t="shared" si="25"/>
        <v>8532638.0877876524</v>
      </c>
    </row>
    <row r="337" spans="5:9" x14ac:dyDescent="0.3">
      <c r="E337" s="11">
        <v>277</v>
      </c>
      <c r="F337" s="12">
        <f t="shared" si="24"/>
        <v>8532638.0877876524</v>
      </c>
      <c r="G337" s="11">
        <f t="shared" si="22"/>
        <v>56884.253918584349</v>
      </c>
      <c r="H337" s="11">
        <f t="shared" si="23"/>
        <v>385908.10968650173</v>
      </c>
      <c r="I337" s="13">
        <f t="shared" si="25"/>
        <v>8203614.2320197355</v>
      </c>
    </row>
    <row r="338" spans="5:9" x14ac:dyDescent="0.3">
      <c r="E338" s="11">
        <v>278</v>
      </c>
      <c r="F338" s="13">
        <f t="shared" si="24"/>
        <v>8203614.2320197355</v>
      </c>
      <c r="G338" s="11">
        <f t="shared" si="22"/>
        <v>54690.761546798232</v>
      </c>
      <c r="H338" s="11">
        <f t="shared" si="23"/>
        <v>385908.10968650173</v>
      </c>
      <c r="I338" s="13">
        <f t="shared" si="25"/>
        <v>7872396.8838800322</v>
      </c>
    </row>
    <row r="339" spans="5:9" x14ac:dyDescent="0.3">
      <c r="E339" s="11">
        <v>279</v>
      </c>
      <c r="F339" s="12">
        <f t="shared" si="24"/>
        <v>7872396.8838800322</v>
      </c>
      <c r="G339" s="11">
        <f t="shared" si="22"/>
        <v>52482.645892533546</v>
      </c>
      <c r="H339" s="11">
        <f t="shared" si="23"/>
        <v>385908.10968650173</v>
      </c>
      <c r="I339" s="13">
        <f t="shared" si="25"/>
        <v>7538971.4200860644</v>
      </c>
    </row>
    <row r="340" spans="5:9" x14ac:dyDescent="0.3">
      <c r="E340" s="11">
        <v>280</v>
      </c>
      <c r="F340" s="13">
        <f t="shared" si="24"/>
        <v>7538971.4200860644</v>
      </c>
      <c r="G340" s="11">
        <f t="shared" si="22"/>
        <v>50259.809467240426</v>
      </c>
      <c r="H340" s="11">
        <f t="shared" si="23"/>
        <v>385908.10968650173</v>
      </c>
      <c r="I340" s="13">
        <f t="shared" si="25"/>
        <v>7203323.1198668033</v>
      </c>
    </row>
    <row r="341" spans="5:9" x14ac:dyDescent="0.3">
      <c r="E341" s="11">
        <v>281</v>
      </c>
      <c r="F341" s="12">
        <f t="shared" si="24"/>
        <v>7203323.1198668033</v>
      </c>
      <c r="G341" s="11">
        <f t="shared" si="22"/>
        <v>48022.15413244535</v>
      </c>
      <c r="H341" s="11">
        <f t="shared" si="23"/>
        <v>385908.10968650173</v>
      </c>
      <c r="I341" s="13">
        <f t="shared" si="25"/>
        <v>6865437.1643127473</v>
      </c>
    </row>
    <row r="342" spans="5:9" x14ac:dyDescent="0.3">
      <c r="E342" s="11">
        <v>282</v>
      </c>
      <c r="F342" s="13">
        <f t="shared" si="24"/>
        <v>6865437.1643127473</v>
      </c>
      <c r="G342" s="11">
        <f t="shared" si="22"/>
        <v>45769.581095418311</v>
      </c>
      <c r="H342" s="11">
        <f t="shared" si="23"/>
        <v>385908.10968650173</v>
      </c>
      <c r="I342" s="13">
        <f t="shared" si="25"/>
        <v>6525298.6357216639</v>
      </c>
    </row>
    <row r="343" spans="5:9" x14ac:dyDescent="0.3">
      <c r="E343" s="11">
        <v>283</v>
      </c>
      <c r="F343" s="12">
        <f t="shared" si="24"/>
        <v>6525298.6357216639</v>
      </c>
      <c r="G343" s="11">
        <f t="shared" si="22"/>
        <v>43501.990904811093</v>
      </c>
      <c r="H343" s="11">
        <f t="shared" si="23"/>
        <v>385908.10968650173</v>
      </c>
      <c r="I343" s="13">
        <f t="shared" si="25"/>
        <v>6182892.5169399735</v>
      </c>
    </row>
    <row r="344" spans="5:9" x14ac:dyDescent="0.3">
      <c r="E344" s="11">
        <v>284</v>
      </c>
      <c r="F344" s="13">
        <f t="shared" si="24"/>
        <v>6182892.5169399735</v>
      </c>
      <c r="G344" s="11">
        <f t="shared" si="22"/>
        <v>41219.283446266491</v>
      </c>
      <c r="H344" s="11">
        <f t="shared" si="23"/>
        <v>385908.10968650173</v>
      </c>
      <c r="I344" s="13">
        <f t="shared" si="25"/>
        <v>5838203.6906997385</v>
      </c>
    </row>
    <row r="345" spans="5:9" x14ac:dyDescent="0.3">
      <c r="E345" s="11">
        <v>285</v>
      </c>
      <c r="F345" s="12">
        <f t="shared" si="24"/>
        <v>5838203.6906997385</v>
      </c>
      <c r="G345" s="11">
        <f t="shared" si="22"/>
        <v>38921.357937998255</v>
      </c>
      <c r="H345" s="11">
        <f t="shared" si="23"/>
        <v>385908.10968650173</v>
      </c>
      <c r="I345" s="13">
        <f t="shared" si="25"/>
        <v>5491216.9389512353</v>
      </c>
    </row>
    <row r="346" spans="5:9" x14ac:dyDescent="0.3">
      <c r="E346" s="11">
        <v>286</v>
      </c>
      <c r="F346" s="13">
        <f t="shared" si="24"/>
        <v>5491216.9389512353</v>
      </c>
      <c r="G346" s="11">
        <f t="shared" si="22"/>
        <v>36608.112926341564</v>
      </c>
      <c r="H346" s="11">
        <f t="shared" si="23"/>
        <v>385908.10968650173</v>
      </c>
      <c r="I346" s="13">
        <f t="shared" si="25"/>
        <v>5141916.9421910755</v>
      </c>
    </row>
    <row r="347" spans="5:9" x14ac:dyDescent="0.3">
      <c r="E347" s="11">
        <v>287</v>
      </c>
      <c r="F347" s="12">
        <f t="shared" si="24"/>
        <v>5141916.9421910755</v>
      </c>
      <c r="G347" s="11">
        <f t="shared" si="22"/>
        <v>34279.446281273835</v>
      </c>
      <c r="H347" s="11">
        <f t="shared" si="23"/>
        <v>385908.10968650173</v>
      </c>
      <c r="I347" s="13">
        <f t="shared" si="25"/>
        <v>4790288.2787858481</v>
      </c>
    </row>
    <row r="348" spans="5:9" x14ac:dyDescent="0.3">
      <c r="E348" s="11">
        <v>288</v>
      </c>
      <c r="F348" s="13">
        <f t="shared" si="24"/>
        <v>4790288.2787858481</v>
      </c>
      <c r="G348" s="11">
        <f t="shared" si="22"/>
        <v>31935.255191905653</v>
      </c>
      <c r="H348" s="11">
        <f t="shared" si="23"/>
        <v>385908.10968650173</v>
      </c>
      <c r="I348" s="13">
        <f t="shared" si="25"/>
        <v>4436315.4242912522</v>
      </c>
    </row>
    <row r="349" spans="5:9" x14ac:dyDescent="0.3">
      <c r="E349" s="11">
        <v>289</v>
      </c>
      <c r="F349" s="12">
        <f t="shared" si="24"/>
        <v>4436315.4242912522</v>
      </c>
      <c r="G349" s="11">
        <f t="shared" si="22"/>
        <v>29575.436161941678</v>
      </c>
      <c r="H349" s="11">
        <f t="shared" si="23"/>
        <v>385908.10968650173</v>
      </c>
      <c r="I349" s="13">
        <f t="shared" si="25"/>
        <v>4079982.7507666922</v>
      </c>
    </row>
    <row r="350" spans="5:9" x14ac:dyDescent="0.3">
      <c r="E350" s="11">
        <v>290</v>
      </c>
      <c r="F350" s="13">
        <f t="shared" si="24"/>
        <v>4079982.7507666922</v>
      </c>
      <c r="G350" s="11">
        <f t="shared" si="22"/>
        <v>27199.885005111279</v>
      </c>
      <c r="H350" s="11">
        <f t="shared" si="23"/>
        <v>385908.10968650173</v>
      </c>
      <c r="I350" s="13">
        <f t="shared" si="25"/>
        <v>3721274.5260853018</v>
      </c>
    </row>
    <row r="351" spans="5:9" x14ac:dyDescent="0.3">
      <c r="E351" s="11">
        <v>291</v>
      </c>
      <c r="F351" s="12">
        <f t="shared" si="24"/>
        <v>3721274.5260853018</v>
      </c>
      <c r="G351" s="11">
        <f t="shared" si="22"/>
        <v>24808.496840568678</v>
      </c>
      <c r="H351" s="11">
        <f t="shared" si="23"/>
        <v>385908.10968650173</v>
      </c>
      <c r="I351" s="13">
        <f t="shared" si="25"/>
        <v>3360174.9132393687</v>
      </c>
    </row>
    <row r="352" spans="5:9" x14ac:dyDescent="0.3">
      <c r="E352" s="11">
        <v>292</v>
      </c>
      <c r="F352" s="13">
        <f t="shared" si="24"/>
        <v>3360174.9132393687</v>
      </c>
      <c r="G352" s="11">
        <f t="shared" si="22"/>
        <v>22401.166088262456</v>
      </c>
      <c r="H352" s="11">
        <f t="shared" si="23"/>
        <v>385908.10968650173</v>
      </c>
      <c r="I352" s="13">
        <f t="shared" si="25"/>
        <v>2996667.9696411295</v>
      </c>
    </row>
    <row r="353" spans="5:9" x14ac:dyDescent="0.3">
      <c r="E353" s="11">
        <v>293</v>
      </c>
      <c r="F353" s="12">
        <f t="shared" si="24"/>
        <v>2996667.9696411295</v>
      </c>
      <c r="G353" s="11">
        <f t="shared" si="22"/>
        <v>19977.786464274195</v>
      </c>
      <c r="H353" s="11">
        <f t="shared" si="23"/>
        <v>385908.10968650173</v>
      </c>
      <c r="I353" s="13">
        <f t="shared" si="25"/>
        <v>2630737.6464189021</v>
      </c>
    </row>
    <row r="354" spans="5:9" x14ac:dyDescent="0.3">
      <c r="E354" s="11">
        <v>294</v>
      </c>
      <c r="F354" s="13">
        <f t="shared" si="24"/>
        <v>2630737.6464189021</v>
      </c>
      <c r="G354" s="11">
        <f t="shared" si="22"/>
        <v>17538.250976126012</v>
      </c>
      <c r="H354" s="11">
        <f t="shared" si="23"/>
        <v>385908.10968650173</v>
      </c>
      <c r="I354" s="13">
        <f t="shared" si="25"/>
        <v>2262367.7877085265</v>
      </c>
    </row>
    <row r="355" spans="5:9" x14ac:dyDescent="0.3">
      <c r="E355" s="11">
        <v>295</v>
      </c>
      <c r="F355" s="12">
        <f t="shared" si="24"/>
        <v>2262367.7877085265</v>
      </c>
      <c r="G355" s="11">
        <f t="shared" si="22"/>
        <v>15082.451918056842</v>
      </c>
      <c r="H355" s="11">
        <f t="shared" si="23"/>
        <v>385908.10968650173</v>
      </c>
      <c r="I355" s="13">
        <f t="shared" si="25"/>
        <v>1891542.1299400814</v>
      </c>
    </row>
    <row r="356" spans="5:9" x14ac:dyDescent="0.3">
      <c r="E356" s="11">
        <v>296</v>
      </c>
      <c r="F356" s="13">
        <f t="shared" si="24"/>
        <v>1891542.1299400814</v>
      </c>
      <c r="G356" s="11">
        <f t="shared" si="22"/>
        <v>12610.280866267209</v>
      </c>
      <c r="H356" s="11">
        <f t="shared" si="23"/>
        <v>385908.10968650173</v>
      </c>
      <c r="I356" s="13">
        <f t="shared" si="25"/>
        <v>1518244.3011198468</v>
      </c>
    </row>
    <row r="357" spans="5:9" x14ac:dyDescent="0.3">
      <c r="E357" s="11">
        <v>297</v>
      </c>
      <c r="F357" s="12">
        <f t="shared" si="24"/>
        <v>1518244.3011198468</v>
      </c>
      <c r="G357" s="11">
        <f t="shared" si="22"/>
        <v>10121.628674132311</v>
      </c>
      <c r="H357" s="11">
        <f t="shared" si="23"/>
        <v>385908.10968650173</v>
      </c>
      <c r="I357" s="13">
        <f t="shared" si="25"/>
        <v>1142457.8201074773</v>
      </c>
    </row>
    <row r="358" spans="5:9" x14ac:dyDescent="0.3">
      <c r="E358" s="11">
        <v>298</v>
      </c>
      <c r="F358" s="13">
        <f t="shared" si="24"/>
        <v>1142457.8201074773</v>
      </c>
      <c r="G358" s="11">
        <f t="shared" si="22"/>
        <v>7616.3854673831811</v>
      </c>
      <c r="H358" s="11">
        <f t="shared" si="23"/>
        <v>385908.10968650173</v>
      </c>
      <c r="I358" s="13">
        <f t="shared" si="25"/>
        <v>764166.09588835854</v>
      </c>
    </row>
    <row r="359" spans="5:9" x14ac:dyDescent="0.3">
      <c r="E359" s="11">
        <v>299</v>
      </c>
      <c r="F359" s="12">
        <f t="shared" si="24"/>
        <v>764166.09588835854</v>
      </c>
      <c r="G359" s="11">
        <f t="shared" si="22"/>
        <v>5094.440639255723</v>
      </c>
      <c r="H359" s="11">
        <f t="shared" si="23"/>
        <v>385908.10968650173</v>
      </c>
      <c r="I359" s="13">
        <f t="shared" si="25"/>
        <v>383352.42684111249</v>
      </c>
    </row>
    <row r="360" spans="5:9" x14ac:dyDescent="0.3">
      <c r="E360" s="11">
        <v>300</v>
      </c>
      <c r="F360" s="13">
        <f t="shared" si="24"/>
        <v>383352.42684111249</v>
      </c>
      <c r="G360" s="11">
        <f t="shared" si="22"/>
        <v>2555.6828456074163</v>
      </c>
      <c r="H360" s="11">
        <f t="shared" si="23"/>
        <v>385908.10968650173</v>
      </c>
      <c r="I360" s="13">
        <f t="shared" si="25"/>
        <v>2.1816231310367584E-7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5EEB-F55B-41A8-B33B-ADD5105FD497}">
  <dimension ref="B1:I27"/>
  <sheetViews>
    <sheetView tabSelected="1" zoomScaleNormal="100" workbookViewId="0">
      <selection activeCell="L8" sqref="L8"/>
    </sheetView>
  </sheetViews>
  <sheetFormatPr defaultRowHeight="14.4" x14ac:dyDescent="0.3"/>
  <cols>
    <col min="5" max="5" width="12" bestFit="1" customWidth="1"/>
    <col min="6" max="6" width="13.5546875" bestFit="1" customWidth="1"/>
    <col min="8" max="8" width="8.88671875" customWidth="1"/>
  </cols>
  <sheetData>
    <row r="1" spans="2:9" x14ac:dyDescent="0.3">
      <c r="B1" t="s">
        <v>48</v>
      </c>
      <c r="C1" t="s">
        <v>66</v>
      </c>
    </row>
    <row r="2" spans="2:9" x14ac:dyDescent="0.3">
      <c r="C2" t="s">
        <v>62</v>
      </c>
    </row>
    <row r="3" spans="2:9" x14ac:dyDescent="0.3">
      <c r="C3" t="s">
        <v>63</v>
      </c>
    </row>
    <row r="6" spans="2:9" x14ac:dyDescent="0.3">
      <c r="E6" t="s">
        <v>67</v>
      </c>
      <c r="F6" t="s">
        <v>68</v>
      </c>
      <c r="G6" t="s">
        <v>65</v>
      </c>
      <c r="H6" t="s">
        <v>22</v>
      </c>
      <c r="I6" t="s">
        <v>64</v>
      </c>
    </row>
    <row r="7" spans="2:9" x14ac:dyDescent="0.3">
      <c r="D7">
        <v>0</v>
      </c>
      <c r="E7">
        <v>100000</v>
      </c>
      <c r="F7">
        <v>70</v>
      </c>
      <c r="G7">
        <f>E7*F7</f>
        <v>7000000</v>
      </c>
      <c r="H7">
        <v>0</v>
      </c>
      <c r="I7">
        <f ca="1">SUM(E7:I7)</f>
        <v>100070</v>
      </c>
    </row>
    <row r="8" spans="2:9" x14ac:dyDescent="0.3">
      <c r="D8">
        <v>1</v>
      </c>
      <c r="E8">
        <f ca="1">I7-(0.05*I7)</f>
        <v>95066.5</v>
      </c>
      <c r="F8">
        <f>F7+(0.04*F7)</f>
        <v>72.8</v>
      </c>
      <c r="G8">
        <f t="shared" ref="G8:G26" ca="1" si="0">E8*F8</f>
        <v>7000000</v>
      </c>
      <c r="H8">
        <f ca="1">0.15*G8</f>
        <v>0</v>
      </c>
      <c r="I8">
        <f ca="1">SUM(E8:I8)</f>
        <v>109399.27500000001</v>
      </c>
    </row>
    <row r="9" spans="2:9" x14ac:dyDescent="0.3">
      <c r="D9">
        <v>2</v>
      </c>
      <c r="E9">
        <f t="shared" ref="E9:E27" ca="1" si="1">I8-(0.05*I8)</f>
        <v>103929.31125000001</v>
      </c>
      <c r="F9">
        <f t="shared" ref="F9:F27" si="2">F8+(0.04*F8)</f>
        <v>75.712000000000003</v>
      </c>
      <c r="G9">
        <f t="shared" ca="1" si="0"/>
        <v>7000000</v>
      </c>
      <c r="H9">
        <f ca="1">0.15*E9</f>
        <v>15589.396687500001</v>
      </c>
      <c r="I9">
        <f ca="1">SUM(E9:I9)</f>
        <v>119594.41993750002</v>
      </c>
    </row>
    <row r="10" spans="2:9" x14ac:dyDescent="0.3">
      <c r="D10">
        <v>3</v>
      </c>
      <c r="E10">
        <f t="shared" ca="1" si="1"/>
        <v>113614.69894062502</v>
      </c>
      <c r="F10">
        <f t="shared" si="2"/>
        <v>78.740480000000005</v>
      </c>
      <c r="G10">
        <f t="shared" ca="1" si="0"/>
        <v>7000000</v>
      </c>
      <c r="H10">
        <f ca="1">0.15*E10</f>
        <v>17042.204841093753</v>
      </c>
      <c r="I10">
        <f ca="1">SUM(E10:I10)</f>
        <v>130735.64426171877</v>
      </c>
    </row>
    <row r="11" spans="2:9" x14ac:dyDescent="0.3">
      <c r="D11">
        <v>4</v>
      </c>
      <c r="E11">
        <f t="shared" ca="1" si="1"/>
        <v>124198.86204863283</v>
      </c>
      <c r="F11">
        <f t="shared" si="2"/>
        <v>81.890099200000009</v>
      </c>
      <c r="G11">
        <f t="shared" ca="1" si="0"/>
        <v>7000000</v>
      </c>
      <c r="H11">
        <f ca="1">0.15*E11</f>
        <v>18629.829307294924</v>
      </c>
      <c r="I11">
        <f ca="1">SUM(E11:I11)</f>
        <v>142910.58145512774</v>
      </c>
    </row>
    <row r="12" spans="2:9" x14ac:dyDescent="0.3">
      <c r="D12">
        <v>5</v>
      </c>
      <c r="E12">
        <f t="shared" ca="1" si="1"/>
        <v>135765.05238237136</v>
      </c>
      <c r="F12">
        <f t="shared" si="2"/>
        <v>85.165703168000007</v>
      </c>
      <c r="G12">
        <f t="shared" ca="1" si="0"/>
        <v>7000000</v>
      </c>
      <c r="H12">
        <f ca="1">0.15*E12</f>
        <v>20364.757857355704</v>
      </c>
      <c r="I12">
        <f ca="1">SUM(E12:I12)</f>
        <v>156214.97594289505</v>
      </c>
    </row>
    <row r="13" spans="2:9" x14ac:dyDescent="0.3">
      <c r="D13">
        <v>6</v>
      </c>
      <c r="E13">
        <f t="shared" ca="1" si="1"/>
        <v>148404.22714575031</v>
      </c>
      <c r="F13">
        <f t="shared" si="2"/>
        <v>88.572331294720001</v>
      </c>
      <c r="G13">
        <f t="shared" ca="1" si="0"/>
        <v>7000000</v>
      </c>
      <c r="H13">
        <f ca="1">0.15*E13</f>
        <v>22260.634071862547</v>
      </c>
      <c r="I13">
        <f ca="1">SUM(E13:I13)</f>
        <v>170753.43354890757</v>
      </c>
    </row>
    <row r="14" spans="2:9" x14ac:dyDescent="0.3">
      <c r="D14">
        <v>7</v>
      </c>
      <c r="E14">
        <f t="shared" ca="1" si="1"/>
        <v>162215.76187146219</v>
      </c>
      <c r="F14">
        <f t="shared" si="2"/>
        <v>92.115224546508799</v>
      </c>
      <c r="G14">
        <f t="shared" ca="1" si="0"/>
        <v>7000000</v>
      </c>
      <c r="H14">
        <f ca="1">0.15*E14</f>
        <v>24332.364280719328</v>
      </c>
      <c r="I14">
        <f ca="1">SUM(E14:I14)</f>
        <v>186640.24137672805</v>
      </c>
    </row>
    <row r="15" spans="2:9" x14ac:dyDescent="0.3">
      <c r="D15">
        <v>8</v>
      </c>
      <c r="E15">
        <f t="shared" ca="1" si="1"/>
        <v>177308.22930789166</v>
      </c>
      <c r="F15">
        <f t="shared" si="2"/>
        <v>95.799833528369149</v>
      </c>
      <c r="G15">
        <f t="shared" ca="1" si="0"/>
        <v>7000000</v>
      </c>
      <c r="H15">
        <f ca="1">0.15*E15</f>
        <v>26596.234396183747</v>
      </c>
      <c r="I15">
        <f ca="1">SUM(E15:I15)</f>
        <v>204000.26353760378</v>
      </c>
    </row>
    <row r="16" spans="2:9" x14ac:dyDescent="0.3">
      <c r="D16">
        <v>9</v>
      </c>
      <c r="E16">
        <f t="shared" ca="1" si="1"/>
        <v>193800.25036072358</v>
      </c>
      <c r="F16">
        <f t="shared" si="2"/>
        <v>99.631826869503911</v>
      </c>
      <c r="G16">
        <f t="shared" ca="1" si="0"/>
        <v>7000000</v>
      </c>
      <c r="H16">
        <f ca="1">0.15*E16</f>
        <v>29070.037554108538</v>
      </c>
      <c r="I16">
        <f ca="1">SUM(E16:I16)</f>
        <v>222969.91974170163</v>
      </c>
    </row>
    <row r="17" spans="4:9" x14ac:dyDescent="0.3">
      <c r="D17">
        <v>10</v>
      </c>
      <c r="E17">
        <f t="shared" ca="1" si="1"/>
        <v>211821.42375461655</v>
      </c>
      <c r="F17">
        <f t="shared" si="2"/>
        <v>103.61709994428406</v>
      </c>
      <c r="G17">
        <f t="shared" ca="1" si="0"/>
        <v>7000000</v>
      </c>
      <c r="H17">
        <f ca="1">0.15*E17</f>
        <v>31773.213563192483</v>
      </c>
      <c r="I17">
        <f ca="1">SUM(E17:I17)</f>
        <v>243698.25441775334</v>
      </c>
    </row>
    <row r="18" spans="4:9" x14ac:dyDescent="0.3">
      <c r="D18">
        <v>11</v>
      </c>
      <c r="E18">
        <f t="shared" ca="1" si="1"/>
        <v>231513.34169686568</v>
      </c>
      <c r="F18">
        <f t="shared" si="2"/>
        <v>107.76178394205543</v>
      </c>
      <c r="G18">
        <f t="shared" ca="1" si="0"/>
        <v>7000000</v>
      </c>
      <c r="H18">
        <f ca="1">0.15*E18</f>
        <v>34727.001254529852</v>
      </c>
      <c r="I18">
        <f ca="1">SUM(E18:I18)</f>
        <v>266348.10473533761</v>
      </c>
    </row>
    <row r="19" spans="4:9" x14ac:dyDescent="0.3">
      <c r="D19">
        <v>12</v>
      </c>
      <c r="E19">
        <f t="shared" ca="1" si="1"/>
        <v>253030.69949857073</v>
      </c>
      <c r="F19">
        <f t="shared" si="2"/>
        <v>112.07225529973765</v>
      </c>
      <c r="G19">
        <f t="shared" ca="1" si="0"/>
        <v>7000000</v>
      </c>
      <c r="H19">
        <f ca="1">0.15*E19</f>
        <v>37954.604924785606</v>
      </c>
      <c r="I19">
        <f ca="1">SUM(E19:I19)</f>
        <v>291097.37667865609</v>
      </c>
    </row>
    <row r="20" spans="4:9" x14ac:dyDescent="0.3">
      <c r="D20">
        <v>13</v>
      </c>
      <c r="E20">
        <f t="shared" ca="1" si="1"/>
        <v>276542.5078447233</v>
      </c>
      <c r="F20">
        <f t="shared" si="2"/>
        <v>116.55514551172715</v>
      </c>
      <c r="G20">
        <f t="shared" ca="1" si="0"/>
        <v>7000000</v>
      </c>
      <c r="H20">
        <f ca="1">0.15*E20</f>
        <v>41481.376176708494</v>
      </c>
      <c r="I20">
        <f ca="1">SUM(E20:I20)</f>
        <v>318140.43916694354</v>
      </c>
    </row>
    <row r="21" spans="4:9" x14ac:dyDescent="0.3">
      <c r="D21">
        <v>14</v>
      </c>
      <c r="E21">
        <f t="shared" ca="1" si="1"/>
        <v>302233.41720859637</v>
      </c>
      <c r="F21">
        <f t="shared" si="2"/>
        <v>121.21735133219623</v>
      </c>
      <c r="G21">
        <f t="shared" ca="1" si="0"/>
        <v>7000000</v>
      </c>
      <c r="H21">
        <f ca="1">0.15*E21</f>
        <v>45335.012581289455</v>
      </c>
      <c r="I21">
        <f ca="1">SUM(E21:I21)</f>
        <v>347689.64714121801</v>
      </c>
    </row>
    <row r="22" spans="4:9" x14ac:dyDescent="0.3">
      <c r="D22">
        <v>15</v>
      </c>
      <c r="E22">
        <f t="shared" ca="1" si="1"/>
        <v>330305.16478415712</v>
      </c>
      <c r="F22">
        <f t="shared" si="2"/>
        <v>126.06604538548407</v>
      </c>
      <c r="G22">
        <f t="shared" ca="1" si="0"/>
        <v>7000000</v>
      </c>
      <c r="H22">
        <f ca="1">0.15*E22</f>
        <v>49545.774717623564</v>
      </c>
      <c r="I22">
        <f ca="1">SUM(E22:I22)</f>
        <v>379977.00554716616</v>
      </c>
    </row>
    <row r="23" spans="4:9" x14ac:dyDescent="0.3">
      <c r="D23">
        <v>16</v>
      </c>
      <c r="E23">
        <f t="shared" ca="1" si="1"/>
        <v>360978.15526980784</v>
      </c>
      <c r="F23">
        <f t="shared" si="2"/>
        <v>131.10868720090343</v>
      </c>
      <c r="G23">
        <f t="shared" ca="1" si="0"/>
        <v>7000000</v>
      </c>
      <c r="H23">
        <f ca="1">0.15*E23</f>
        <v>54146.723290471178</v>
      </c>
      <c r="I23">
        <f ca="1">SUM(E23:I23)</f>
        <v>415255.9872474799</v>
      </c>
    </row>
    <row r="24" spans="4:9" x14ac:dyDescent="0.3">
      <c r="D24">
        <v>17</v>
      </c>
      <c r="E24">
        <f t="shared" ca="1" si="1"/>
        <v>394493.1878851059</v>
      </c>
      <c r="F24">
        <f t="shared" si="2"/>
        <v>136.35303468893957</v>
      </c>
      <c r="G24">
        <f t="shared" ca="1" si="0"/>
        <v>7000000</v>
      </c>
      <c r="H24">
        <f ca="1">0.15*E24</f>
        <v>59173.978182765881</v>
      </c>
      <c r="I24">
        <f ca="1">SUM(E24:I24)</f>
        <v>453803.51910256071</v>
      </c>
    </row>
    <row r="25" spans="4:9" x14ac:dyDescent="0.3">
      <c r="D25">
        <v>18</v>
      </c>
      <c r="E25">
        <f t="shared" ca="1" si="1"/>
        <v>431113.34314743266</v>
      </c>
      <c r="F25">
        <f t="shared" si="2"/>
        <v>141.80715607649717</v>
      </c>
      <c r="G25">
        <f t="shared" ca="1" si="0"/>
        <v>7000000</v>
      </c>
      <c r="H25">
        <f ca="1">0.15*E25</f>
        <v>64667.001472114898</v>
      </c>
      <c r="I25">
        <f ca="1">SUM(E25:I25)</f>
        <v>495922.15177562402</v>
      </c>
    </row>
    <row r="26" spans="4:9" x14ac:dyDescent="0.3">
      <c r="D26">
        <v>19</v>
      </c>
      <c r="E26">
        <f t="shared" ca="1" si="1"/>
        <v>471126.0441868428</v>
      </c>
      <c r="F26">
        <f t="shared" si="2"/>
        <v>147.47944231955705</v>
      </c>
      <c r="G26">
        <f t="shared" ca="1" si="0"/>
        <v>7000000</v>
      </c>
      <c r="H26">
        <f ca="1">0.15*E26</f>
        <v>70668.906628026423</v>
      </c>
      <c r="I26">
        <f ca="1">SUM(E26:I26)</f>
        <v>541942.43025718874</v>
      </c>
    </row>
    <row r="27" spans="4:9" x14ac:dyDescent="0.3">
      <c r="D27">
        <v>20</v>
      </c>
      <c r="E27">
        <f t="shared" ca="1" si="1"/>
        <v>514845.30874432932</v>
      </c>
      <c r="F27">
        <f t="shared" si="2"/>
        <v>153.37862001233933</v>
      </c>
      <c r="H27">
        <f ca="1">0.15*E27</f>
        <v>77226.796311649392</v>
      </c>
      <c r="I27">
        <f ca="1">SUM(E27:I27)</f>
        <v>592225.48367599107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2023-12-10T21:54:16Z</dcterms:created>
  <dcterms:modified xsi:type="dcterms:W3CDTF">2024-01-08T02:30:58Z</dcterms:modified>
</cp:coreProperties>
</file>