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SSDI\"/>
    </mc:Choice>
  </mc:AlternateContent>
  <xr:revisionPtr revIDLastSave="0" documentId="13_ncr:1_{46CE891F-81FC-46D5-81C8-ED1C3D55B116}" xr6:coauthVersionLast="47" xr6:coauthVersionMax="47" xr10:uidLastSave="{00000000-0000-0000-0000-000000000000}"/>
  <bookViews>
    <workbookView xWindow="-108" yWindow="-108" windowWidth="23256" windowHeight="12456" activeTab="3" xr2:uid="{81AD4E9B-CE70-4A03-9EA0-B933160DBE6D}"/>
  </bookViews>
  <sheets>
    <sheet name="ChiSquare1" sheetId="1" r:id="rId1"/>
    <sheet name="ChiSquare2" sheetId="2" r:id="rId2"/>
    <sheet name="Anova1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4" l="1"/>
  <c r="C17" i="4"/>
  <c r="A17" i="4"/>
  <c r="F57" i="3"/>
  <c r="E57" i="3"/>
  <c r="D57" i="3"/>
  <c r="D56" i="3"/>
  <c r="B58" i="3"/>
  <c r="C56" i="3"/>
  <c r="B21" i="3"/>
  <c r="B31" i="3" s="1"/>
  <c r="I31" i="3" s="1"/>
  <c r="C21" i="3"/>
  <c r="C28" i="3" s="1"/>
  <c r="J28" i="3" s="1"/>
  <c r="D21" i="3"/>
  <c r="D28" i="3" s="1"/>
  <c r="K28" i="3" s="1"/>
  <c r="A21" i="3"/>
  <c r="A28" i="3" s="1"/>
  <c r="H28" i="3" s="1"/>
  <c r="A31" i="3" l="1"/>
  <c r="H31" i="3" s="1"/>
  <c r="B30" i="3"/>
  <c r="I30" i="3" s="1"/>
  <c r="B29" i="3"/>
  <c r="I29" i="3" s="1"/>
  <c r="A30" i="3"/>
  <c r="H30" i="3" s="1"/>
  <c r="C30" i="3"/>
  <c r="J30" i="3" s="1"/>
  <c r="A27" i="3"/>
  <c r="B28" i="3"/>
  <c r="I28" i="3" s="1"/>
  <c r="A29" i="3"/>
  <c r="H29" i="3" s="1"/>
  <c r="C27" i="3"/>
  <c r="D29" i="3"/>
  <c r="K29" i="3" s="1"/>
  <c r="D27" i="3"/>
  <c r="D31" i="3"/>
  <c r="K31" i="3" s="1"/>
  <c r="D30" i="3"/>
  <c r="K30" i="3" s="1"/>
  <c r="C31" i="3"/>
  <c r="J31" i="3" s="1"/>
  <c r="B27" i="3"/>
  <c r="C29" i="3"/>
  <c r="J29" i="3" s="1"/>
  <c r="G21" i="3"/>
  <c r="C44" i="3" s="1"/>
  <c r="C48" i="3" s="1"/>
  <c r="A44" i="3" l="1"/>
  <c r="A33" i="3" a="1"/>
  <c r="A33" i="3" s="1"/>
  <c r="H27" i="3"/>
  <c r="H33" i="3" s="1"/>
  <c r="D33" i="3" a="1"/>
  <c r="D33" i="3" s="1"/>
  <c r="K27" i="3"/>
  <c r="K33" i="3" s="1"/>
  <c r="D44" i="3"/>
  <c r="D48" i="3" s="1"/>
  <c r="C33" i="3" a="1"/>
  <c r="C33" i="3" s="1"/>
  <c r="J27" i="3"/>
  <c r="J33" i="3" s="1"/>
  <c r="B44" i="3"/>
  <c r="B48" i="3" s="1"/>
  <c r="B33" i="3" a="1"/>
  <c r="B33" i="3" s="1"/>
  <c r="I27" i="3"/>
  <c r="I33" i="3" s="1"/>
  <c r="B56" i="3" l="1"/>
  <c r="D35" i="3"/>
  <c r="A48" i="3"/>
  <c r="E48" i="3" s="1"/>
  <c r="E49" i="3" s="1"/>
  <c r="A53" i="3" a="1"/>
  <c r="A53" i="3" s="1"/>
  <c r="B53" i="3" s="1"/>
  <c r="I40" i="2"/>
  <c r="I39" i="2"/>
  <c r="J28" i="2"/>
  <c r="J29" i="2"/>
  <c r="J30" i="2"/>
  <c r="J31" i="2"/>
  <c r="J32" i="2"/>
  <c r="J33" i="2"/>
  <c r="J34" i="2"/>
  <c r="J27" i="2"/>
  <c r="I28" i="2"/>
  <c r="I29" i="2"/>
  <c r="I30" i="2"/>
  <c r="I31" i="2"/>
  <c r="I32" i="2"/>
  <c r="I33" i="2"/>
  <c r="I34" i="2"/>
  <c r="I27" i="2"/>
  <c r="H28" i="2"/>
  <c r="H29" i="2"/>
  <c r="H30" i="2"/>
  <c r="H31" i="2"/>
  <c r="H32" i="2"/>
  <c r="H33" i="2"/>
  <c r="H34" i="2"/>
  <c r="H27" i="2"/>
  <c r="F21" i="2"/>
  <c r="G21" i="2"/>
  <c r="H21" i="2"/>
  <c r="E21" i="2"/>
  <c r="F18" i="2"/>
  <c r="G18" i="2"/>
  <c r="H18" i="2"/>
  <c r="E18" i="2"/>
  <c r="N19" i="2"/>
  <c r="N17" i="2"/>
  <c r="H39" i="1"/>
  <c r="H40" i="1"/>
  <c r="H41" i="1"/>
  <c r="H42" i="1"/>
  <c r="F37" i="1"/>
  <c r="F38" i="1"/>
  <c r="G38" i="1" s="1"/>
  <c r="H38" i="1" s="1"/>
  <c r="F39" i="1"/>
  <c r="G39" i="1" s="1"/>
  <c r="F40" i="1"/>
  <c r="G40" i="1" s="1"/>
  <c r="F41" i="1"/>
  <c r="F42" i="1"/>
  <c r="H34" i="1"/>
  <c r="G42" i="1"/>
  <c r="G34" i="1"/>
  <c r="F35" i="1"/>
  <c r="G35" i="1" s="1"/>
  <c r="H35" i="1" s="1"/>
  <c r="F36" i="1"/>
  <c r="G36" i="1" s="1"/>
  <c r="H36" i="1" s="1"/>
  <c r="G37" i="1"/>
  <c r="H37" i="1" s="1"/>
  <c r="G41" i="1"/>
  <c r="F34" i="1"/>
  <c r="M22" i="1"/>
  <c r="E24" i="1" s="1"/>
  <c r="M21" i="1"/>
  <c r="F21" i="1" s="1"/>
  <c r="M20" i="1"/>
  <c r="F18" i="1" s="1"/>
  <c r="H44" i="1" l="1"/>
  <c r="J44" i="1" s="1"/>
  <c r="E21" i="1"/>
  <c r="G21" i="1"/>
  <c r="F24" i="1"/>
  <c r="E18" i="1"/>
  <c r="G18" i="1"/>
  <c r="G24" i="1"/>
</calcChain>
</file>

<file path=xl/sharedStrings.xml><?xml version="1.0" encoding="utf-8"?>
<sst xmlns="http://schemas.openxmlformats.org/spreadsheetml/2006/main" count="97" uniqueCount="87">
  <si>
    <t>&lt;5</t>
  </si>
  <si>
    <t>5-10</t>
  </si>
  <si>
    <t>&gt;10</t>
  </si>
  <si>
    <t>Total</t>
  </si>
  <si>
    <t>&lt;25%</t>
  </si>
  <si>
    <t>25-50%</t>
  </si>
  <si>
    <t>&gt;50%</t>
  </si>
  <si>
    <t>p(&lt;25)</t>
  </si>
  <si>
    <t>p(25-50)</t>
  </si>
  <si>
    <t>p(&gt;50)</t>
  </si>
  <si>
    <t>E(&gt;50)</t>
  </si>
  <si>
    <t>E(&lt;25)</t>
  </si>
  <si>
    <t>E(25-50)</t>
  </si>
  <si>
    <t>Testing</t>
  </si>
  <si>
    <t>f0</t>
  </si>
  <si>
    <t>fe</t>
  </si>
  <si>
    <t>f0-fe</t>
  </si>
  <si>
    <t>(f0-fe)^2</t>
  </si>
  <si>
    <t>(f0-fe)^2/fe</t>
  </si>
  <si>
    <t>H0 rejected</t>
  </si>
  <si>
    <t>NE</t>
  </si>
  <si>
    <t>NW</t>
  </si>
  <si>
    <t>SE</t>
  </si>
  <si>
    <t>SW</t>
  </si>
  <si>
    <t>Purchase</t>
  </si>
  <si>
    <t>Do not purchase</t>
  </si>
  <si>
    <t>E(Purchase)</t>
  </si>
  <si>
    <t>E(Do not purchase)</t>
  </si>
  <si>
    <t>p(Purchase)</t>
  </si>
  <si>
    <t>p(do not purchase)</t>
  </si>
  <si>
    <t>H0 failed to reject</t>
  </si>
  <si>
    <t>Brand A</t>
  </si>
  <si>
    <t>Brand B</t>
  </si>
  <si>
    <t>Brand C</t>
  </si>
  <si>
    <t>Brand D</t>
  </si>
  <si>
    <t>Mean of A</t>
  </si>
  <si>
    <t>Mean of B</t>
  </si>
  <si>
    <t>Mean of C</t>
  </si>
  <si>
    <t>Mean of D</t>
  </si>
  <si>
    <t>Grand Mean</t>
  </si>
  <si>
    <t>1. Hypotheses</t>
  </si>
  <si>
    <t>H0</t>
  </si>
  <si>
    <t>uA = uB = uC = uD = uBar(Grand mean)</t>
  </si>
  <si>
    <t>Ha</t>
  </si>
  <si>
    <t>Atleast one of the means is different</t>
  </si>
  <si>
    <t>3. Within Variabilities</t>
  </si>
  <si>
    <t>2. Preliminary Calculations (of means)</t>
  </si>
  <si>
    <t>XlBar(A)</t>
  </si>
  <si>
    <t>XlBar(B)</t>
  </si>
  <si>
    <t>XlBar(C)</t>
  </si>
  <si>
    <t>XlBar(D)</t>
  </si>
  <si>
    <t>Xi - XlBar(A)</t>
  </si>
  <si>
    <t>Xi - XlBar(B)</t>
  </si>
  <si>
    <t>Xi - XlBar(C)</t>
  </si>
  <si>
    <t>Xi - XlBar(D)</t>
  </si>
  <si>
    <t>Square+add --&gt;</t>
  </si>
  <si>
    <t>(Xi - XlBar(A))^2</t>
  </si>
  <si>
    <t>(Xi - XlBar(B))^3</t>
  </si>
  <si>
    <t>(Xi - XlBar(C)^2</t>
  </si>
  <si>
    <t>(Xi - XlBar(D))^2</t>
  </si>
  <si>
    <t>MMULT ^^</t>
  </si>
  <si>
    <t>4. Between Variabilities</t>
  </si>
  <si>
    <t>Square&amp;Add</t>
  </si>
  <si>
    <t>MMULT:-</t>
  </si>
  <si>
    <t>n*sum(xlBar-xbar)^2 ---&gt;</t>
  </si>
  <si>
    <t>SS</t>
  </si>
  <si>
    <t>MS</t>
  </si>
  <si>
    <t>Df</t>
  </si>
  <si>
    <t>W</t>
  </si>
  <si>
    <t>B</t>
  </si>
  <si>
    <t>T</t>
  </si>
  <si>
    <t>SSW</t>
  </si>
  <si>
    <t>SSB --&gt;</t>
  </si>
  <si>
    <t>Fcal</t>
  </si>
  <si>
    <t>Fcrit</t>
  </si>
  <si>
    <t>Fcal&lt; Fcrit</t>
  </si>
  <si>
    <t>We fail to reject H0</t>
  </si>
  <si>
    <t>Group 1</t>
  </si>
  <si>
    <t>Group 2</t>
  </si>
  <si>
    <t>Group 3</t>
  </si>
  <si>
    <t>1. Defining Hypotheses</t>
  </si>
  <si>
    <t>u1=u2=u3=grand mean</t>
  </si>
  <si>
    <t>Atleast one is different</t>
  </si>
  <si>
    <t>2. Preliminary calculations</t>
  </si>
  <si>
    <t>XlBar3</t>
  </si>
  <si>
    <t>XlBar2</t>
  </si>
  <si>
    <t>XlBar1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</si>
</sst>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1" fillId="0" borderId="0" xfId="0" quotePrefix="1" applyNumberFormat="1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189518</xdr:colOff>
      <xdr:row>9</xdr:row>
      <xdr:rowOff>65640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07AE6F-86D0-F737-4141-016EC6036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86658" cy="1711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259080</xdr:colOff>
      <xdr:row>0</xdr:row>
      <xdr:rowOff>99060</xdr:rowOff>
    </xdr:from>
    <xdr:to>
      <xdr:col>12</xdr:col>
      <xdr:colOff>341240</xdr:colOff>
      <xdr:row>10</xdr:row>
      <xdr:rowOff>78460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8C82DE-7EB6-8A65-9134-78A8CCAA8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680" y="99060"/>
          <a:ext cx="7481180" cy="180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B055-53CF-43C4-AD8A-9CAB4BEBBF08}">
  <dimension ref="D15:M45"/>
  <sheetViews>
    <sheetView workbookViewId="0">
      <selection activeCell="H43" sqref="H43"/>
    </sheetView>
  </sheetViews>
  <sheetFormatPr defaultRowHeight="14.4" x14ac:dyDescent="0.3"/>
  <cols>
    <col min="8" max="8" width="10.88671875" bestFit="1" customWidth="1"/>
    <col min="10" max="10" width="11" bestFit="1" customWidth="1"/>
  </cols>
  <sheetData>
    <row r="15" spans="5:9" x14ac:dyDescent="0.3">
      <c r="E15" s="1" t="s">
        <v>0</v>
      </c>
      <c r="F15" s="2" t="s">
        <v>1</v>
      </c>
      <c r="G15" s="1" t="s">
        <v>2</v>
      </c>
      <c r="H15" s="1"/>
      <c r="I15" s="1" t="s">
        <v>3</v>
      </c>
    </row>
    <row r="16" spans="5:9" x14ac:dyDescent="0.3">
      <c r="E16" s="1"/>
      <c r="F16" s="2"/>
      <c r="G16" s="1"/>
      <c r="H16" s="1"/>
      <c r="I16" s="1"/>
    </row>
    <row r="17" spans="4:13" x14ac:dyDescent="0.3">
      <c r="D17" s="1" t="s">
        <v>4</v>
      </c>
      <c r="E17">
        <v>40</v>
      </c>
      <c r="F17">
        <v>75</v>
      </c>
      <c r="G17">
        <v>65</v>
      </c>
      <c r="I17" s="1">
        <v>180</v>
      </c>
    </row>
    <row r="18" spans="4:13" x14ac:dyDescent="0.3">
      <c r="D18" s="5" t="s">
        <v>11</v>
      </c>
      <c r="E18" s="5">
        <f>$M$20*E26</f>
        <v>29.999999999999996</v>
      </c>
      <c r="F18" s="5">
        <f>$M$20*F26</f>
        <v>59.999999999999993</v>
      </c>
      <c r="G18" s="5">
        <f>$M$20*G26</f>
        <v>90</v>
      </c>
      <c r="I18" s="1"/>
    </row>
    <row r="19" spans="4:13" x14ac:dyDescent="0.3">
      <c r="I19" s="1"/>
    </row>
    <row r="20" spans="4:13" x14ac:dyDescent="0.3">
      <c r="D20" s="1" t="s">
        <v>5</v>
      </c>
      <c r="E20">
        <v>30</v>
      </c>
      <c r="F20">
        <v>45</v>
      </c>
      <c r="G20">
        <v>75</v>
      </c>
      <c r="I20" s="1">
        <v>150</v>
      </c>
      <c r="L20" t="s">
        <v>7</v>
      </c>
      <c r="M20">
        <f>(40+75+65)/(110+220+330)</f>
        <v>0.27272727272727271</v>
      </c>
    </row>
    <row r="21" spans="4:13" x14ac:dyDescent="0.3">
      <c r="D21" s="5" t="s">
        <v>12</v>
      </c>
      <c r="E21" s="5">
        <f>$M$21*E26</f>
        <v>25</v>
      </c>
      <c r="F21" s="5">
        <f>$M$21*F26</f>
        <v>50</v>
      </c>
      <c r="G21" s="5">
        <f>$M$21*G26</f>
        <v>75</v>
      </c>
      <c r="L21" t="s">
        <v>8</v>
      </c>
      <c r="M21">
        <f>(30+45+75)/660</f>
        <v>0.22727272727272727</v>
      </c>
    </row>
    <row r="22" spans="4:13" x14ac:dyDescent="0.3">
      <c r="I22" s="1"/>
      <c r="L22" t="s">
        <v>9</v>
      </c>
      <c r="M22">
        <f>(40+100+190)/660</f>
        <v>0.5</v>
      </c>
    </row>
    <row r="23" spans="4:13" x14ac:dyDescent="0.3">
      <c r="D23" s="6" t="s">
        <v>6</v>
      </c>
      <c r="E23" s="6">
        <v>40</v>
      </c>
      <c r="F23" s="6">
        <v>100</v>
      </c>
      <c r="G23" s="6">
        <v>190</v>
      </c>
      <c r="I23" s="1">
        <v>330</v>
      </c>
    </row>
    <row r="24" spans="4:13" x14ac:dyDescent="0.3">
      <c r="D24" s="5" t="s">
        <v>10</v>
      </c>
      <c r="E24" s="5">
        <f>$M$22*E26</f>
        <v>55</v>
      </c>
      <c r="F24" s="5">
        <f>$M$22*F26</f>
        <v>110</v>
      </c>
      <c r="G24" s="5">
        <f>$M$22*G26</f>
        <v>165</v>
      </c>
    </row>
    <row r="26" spans="4:13" x14ac:dyDescent="0.3">
      <c r="D26" s="1" t="s">
        <v>3</v>
      </c>
      <c r="E26" s="1">
        <v>110</v>
      </c>
      <c r="F26" s="1">
        <v>220</v>
      </c>
      <c r="G26" s="1">
        <v>330</v>
      </c>
      <c r="H26" s="1"/>
      <c r="I26" s="4">
        <v>660</v>
      </c>
    </row>
    <row r="28" spans="4:13" x14ac:dyDescent="0.3">
      <c r="D28" s="1"/>
    </row>
    <row r="31" spans="4:13" x14ac:dyDescent="0.3">
      <c r="E31" t="s">
        <v>13</v>
      </c>
    </row>
    <row r="33" spans="4:10" x14ac:dyDescent="0.3">
      <c r="D33" s="1" t="s">
        <v>14</v>
      </c>
      <c r="E33" s="1" t="s">
        <v>15</v>
      </c>
      <c r="F33" s="1" t="s">
        <v>16</v>
      </c>
      <c r="G33" s="1" t="s">
        <v>17</v>
      </c>
      <c r="H33" s="1" t="s">
        <v>18</v>
      </c>
    </row>
    <row r="34" spans="4:10" x14ac:dyDescent="0.3">
      <c r="D34">
        <v>40</v>
      </c>
      <c r="E34">
        <v>30</v>
      </c>
      <c r="F34">
        <f>D34-E34</f>
        <v>10</v>
      </c>
      <c r="G34">
        <f>F34^2</f>
        <v>100</v>
      </c>
      <c r="H34">
        <f>G34/E34</f>
        <v>3.3333333333333335</v>
      </c>
    </row>
    <row r="35" spans="4:10" x14ac:dyDescent="0.3">
      <c r="D35">
        <v>75</v>
      </c>
      <c r="E35">
        <v>60</v>
      </c>
      <c r="F35">
        <f t="shared" ref="F35:F42" si="0">D35-E35</f>
        <v>15</v>
      </c>
      <c r="G35">
        <f t="shared" ref="G35:G42" si="1">F35^2</f>
        <v>225</v>
      </c>
      <c r="H35">
        <f t="shared" ref="H35:H42" si="2">G35/E35</f>
        <v>3.75</v>
      </c>
    </row>
    <row r="36" spans="4:10" x14ac:dyDescent="0.3">
      <c r="D36">
        <v>65</v>
      </c>
      <c r="E36">
        <v>90</v>
      </c>
      <c r="F36">
        <f t="shared" si="0"/>
        <v>-25</v>
      </c>
      <c r="G36">
        <f t="shared" si="1"/>
        <v>625</v>
      </c>
      <c r="H36">
        <f t="shared" si="2"/>
        <v>6.9444444444444446</v>
      </c>
    </row>
    <row r="37" spans="4:10" x14ac:dyDescent="0.3">
      <c r="D37">
        <v>30</v>
      </c>
      <c r="E37">
        <v>25</v>
      </c>
      <c r="F37">
        <f t="shared" si="0"/>
        <v>5</v>
      </c>
      <c r="G37">
        <f t="shared" si="1"/>
        <v>25</v>
      </c>
      <c r="H37">
        <f t="shared" si="2"/>
        <v>1</v>
      </c>
    </row>
    <row r="38" spans="4:10" x14ac:dyDescent="0.3">
      <c r="D38">
        <v>45</v>
      </c>
      <c r="E38">
        <v>50</v>
      </c>
      <c r="F38">
        <f t="shared" si="0"/>
        <v>-5</v>
      </c>
      <c r="G38">
        <f t="shared" si="1"/>
        <v>25</v>
      </c>
      <c r="H38">
        <f t="shared" si="2"/>
        <v>0.5</v>
      </c>
    </row>
    <row r="39" spans="4:10" x14ac:dyDescent="0.3">
      <c r="D39">
        <v>75</v>
      </c>
      <c r="E39">
        <v>75</v>
      </c>
      <c r="F39">
        <f t="shared" si="0"/>
        <v>0</v>
      </c>
      <c r="G39">
        <f t="shared" si="1"/>
        <v>0</v>
      </c>
      <c r="H39">
        <f t="shared" si="2"/>
        <v>0</v>
      </c>
    </row>
    <row r="40" spans="4:10" x14ac:dyDescent="0.3">
      <c r="D40">
        <v>40</v>
      </c>
      <c r="E40">
        <v>55</v>
      </c>
      <c r="F40">
        <f t="shared" si="0"/>
        <v>-15</v>
      </c>
      <c r="G40">
        <f t="shared" si="1"/>
        <v>225</v>
      </c>
      <c r="H40">
        <f t="shared" si="2"/>
        <v>4.0909090909090908</v>
      </c>
    </row>
    <row r="41" spans="4:10" x14ac:dyDescent="0.3">
      <c r="D41">
        <v>100</v>
      </c>
      <c r="E41">
        <v>110</v>
      </c>
      <c r="F41">
        <f t="shared" si="0"/>
        <v>-10</v>
      </c>
      <c r="G41">
        <f t="shared" si="1"/>
        <v>100</v>
      </c>
      <c r="H41">
        <f t="shared" si="2"/>
        <v>0.90909090909090906</v>
      </c>
    </row>
    <row r="42" spans="4:10" x14ac:dyDescent="0.3">
      <c r="D42">
        <v>190</v>
      </c>
      <c r="E42">
        <v>165</v>
      </c>
      <c r="F42">
        <f t="shared" si="0"/>
        <v>25</v>
      </c>
      <c r="G42">
        <f t="shared" si="1"/>
        <v>625</v>
      </c>
      <c r="H42">
        <f t="shared" si="2"/>
        <v>3.7878787878787881</v>
      </c>
    </row>
    <row r="44" spans="4:10" x14ac:dyDescent="0.3">
      <c r="H44">
        <f>SUM(H34:H42)</f>
        <v>24.315656565656568</v>
      </c>
      <c r="J44">
        <f>_xlfn.CHISQ.DIST.RT(H44, 4)</f>
        <v>6.9040905571779066E-5</v>
      </c>
    </row>
    <row r="45" spans="4:10" x14ac:dyDescent="0.3">
      <c r="J45" t="s">
        <v>19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6F2E2-C578-499A-9137-639731BCC6EA}">
  <dimension ref="D15:N40"/>
  <sheetViews>
    <sheetView topLeftCell="B16" workbookViewId="0">
      <selection activeCell="K40" sqref="K40"/>
    </sheetView>
  </sheetViews>
  <sheetFormatPr defaultRowHeight="14.4" x14ac:dyDescent="0.3"/>
  <cols>
    <col min="4" max="4" width="17.33203125" bestFit="1" customWidth="1"/>
    <col min="10" max="10" width="10.5546875" bestFit="1" customWidth="1"/>
    <col min="13" max="13" width="16.33203125" bestFit="1" customWidth="1"/>
  </cols>
  <sheetData>
    <row r="15" spans="5:10" x14ac:dyDescent="0.3">
      <c r="E15" t="s">
        <v>20</v>
      </c>
      <c r="F15" t="s">
        <v>21</v>
      </c>
      <c r="G15" t="s">
        <v>22</v>
      </c>
      <c r="H15" t="s">
        <v>23</v>
      </c>
      <c r="J15" t="s">
        <v>3</v>
      </c>
    </row>
    <row r="17" spans="4:14" x14ac:dyDescent="0.3">
      <c r="D17" s="1" t="s">
        <v>24</v>
      </c>
      <c r="E17">
        <v>40</v>
      </c>
      <c r="F17">
        <v>55</v>
      </c>
      <c r="G17">
        <v>45</v>
      </c>
      <c r="H17">
        <v>50</v>
      </c>
      <c r="J17" s="1">
        <v>190</v>
      </c>
      <c r="M17" t="s">
        <v>28</v>
      </c>
      <c r="N17">
        <f>SUM(E17:H17)/J23</f>
        <v>0.47499999999999998</v>
      </c>
    </row>
    <row r="18" spans="4:14" x14ac:dyDescent="0.3">
      <c r="D18" s="5" t="s">
        <v>26</v>
      </c>
      <c r="E18" s="5">
        <f>$N$17*E23</f>
        <v>47.5</v>
      </c>
      <c r="F18" s="5">
        <f t="shared" ref="F18:H18" si="0">$N$17*F23</f>
        <v>47.5</v>
      </c>
      <c r="G18" s="5">
        <f t="shared" si="0"/>
        <v>47.5</v>
      </c>
      <c r="H18" s="5">
        <f t="shared" si="0"/>
        <v>47.5</v>
      </c>
      <c r="J18" s="1"/>
    </row>
    <row r="19" spans="4:14" x14ac:dyDescent="0.3">
      <c r="D19" s="1"/>
      <c r="J19" s="1"/>
      <c r="M19" t="s">
        <v>29</v>
      </c>
      <c r="N19">
        <f>SUM(E20:H20)/J23</f>
        <v>0.52500000000000002</v>
      </c>
    </row>
    <row r="20" spans="4:14" x14ac:dyDescent="0.3">
      <c r="D20" s="1" t="s">
        <v>25</v>
      </c>
      <c r="E20">
        <v>60</v>
      </c>
      <c r="F20">
        <v>45</v>
      </c>
      <c r="G20">
        <v>55</v>
      </c>
      <c r="H20">
        <v>50</v>
      </c>
      <c r="J20" s="1">
        <v>210</v>
      </c>
    </row>
    <row r="21" spans="4:14" x14ac:dyDescent="0.3">
      <c r="D21" s="5" t="s">
        <v>27</v>
      </c>
      <c r="E21" s="5">
        <f>$N$19*E23</f>
        <v>52.5</v>
      </c>
      <c r="F21" s="5">
        <f t="shared" ref="F21:H21" si="1">$N$19*F23</f>
        <v>52.5</v>
      </c>
      <c r="G21" s="5">
        <f t="shared" si="1"/>
        <v>52.5</v>
      </c>
      <c r="H21" s="5">
        <f t="shared" si="1"/>
        <v>52.5</v>
      </c>
      <c r="J21" s="1"/>
    </row>
    <row r="22" spans="4:14" x14ac:dyDescent="0.3">
      <c r="D22" s="1"/>
      <c r="J22" s="1"/>
    </row>
    <row r="23" spans="4:14" x14ac:dyDescent="0.3">
      <c r="D23" s="1" t="s">
        <v>3</v>
      </c>
      <c r="E23" s="1">
        <v>100</v>
      </c>
      <c r="F23" s="1">
        <v>100</v>
      </c>
      <c r="G23" s="1">
        <v>100</v>
      </c>
      <c r="H23" s="1">
        <v>100</v>
      </c>
      <c r="J23" s="1">
        <v>400</v>
      </c>
    </row>
    <row r="26" spans="4:14" x14ac:dyDescent="0.3">
      <c r="F26" t="s">
        <v>14</v>
      </c>
      <c r="G26" t="s">
        <v>15</v>
      </c>
      <c r="H26" t="s">
        <v>16</v>
      </c>
      <c r="I26" t="s">
        <v>17</v>
      </c>
      <c r="J26" t="s">
        <v>18</v>
      </c>
    </row>
    <row r="27" spans="4:14" x14ac:dyDescent="0.3">
      <c r="F27">
        <v>40</v>
      </c>
      <c r="G27">
        <v>47.5</v>
      </c>
      <c r="H27" s="5">
        <f>F27-G27</f>
        <v>-7.5</v>
      </c>
      <c r="I27" s="5">
        <f>H27^2</f>
        <v>56.25</v>
      </c>
      <c r="J27" s="5">
        <f>I27/G27</f>
        <v>1.1842105263157894</v>
      </c>
    </row>
    <row r="28" spans="4:14" x14ac:dyDescent="0.3">
      <c r="F28">
        <v>55</v>
      </c>
      <c r="G28">
        <v>47.5</v>
      </c>
      <c r="H28" s="5">
        <f t="shared" ref="H28:H34" si="2">F28-G28</f>
        <v>7.5</v>
      </c>
      <c r="I28" s="5">
        <f t="shared" ref="I28:I34" si="3">H28^2</f>
        <v>56.25</v>
      </c>
      <c r="J28" s="5">
        <f t="shared" ref="J28:J34" si="4">I28/G28</f>
        <v>1.1842105263157894</v>
      </c>
    </row>
    <row r="29" spans="4:14" x14ac:dyDescent="0.3">
      <c r="F29">
        <v>45</v>
      </c>
      <c r="G29">
        <v>47.5</v>
      </c>
      <c r="H29" s="5">
        <f t="shared" si="2"/>
        <v>-2.5</v>
      </c>
      <c r="I29" s="5">
        <f t="shared" si="3"/>
        <v>6.25</v>
      </c>
      <c r="J29" s="5">
        <f t="shared" si="4"/>
        <v>0.13157894736842105</v>
      </c>
    </row>
    <row r="30" spans="4:14" x14ac:dyDescent="0.3">
      <c r="F30">
        <v>50</v>
      </c>
      <c r="G30">
        <v>47.5</v>
      </c>
      <c r="H30" s="5">
        <f t="shared" si="2"/>
        <v>2.5</v>
      </c>
      <c r="I30" s="5">
        <f t="shared" si="3"/>
        <v>6.25</v>
      </c>
      <c r="J30" s="5">
        <f t="shared" si="4"/>
        <v>0.13157894736842105</v>
      </c>
    </row>
    <row r="31" spans="4:14" x14ac:dyDescent="0.3">
      <c r="F31">
        <v>60</v>
      </c>
      <c r="G31">
        <v>52.5</v>
      </c>
      <c r="H31" s="5">
        <f t="shared" si="2"/>
        <v>7.5</v>
      </c>
      <c r="I31" s="5">
        <f t="shared" si="3"/>
        <v>56.25</v>
      </c>
      <c r="J31" s="5">
        <f t="shared" si="4"/>
        <v>1.0714285714285714</v>
      </c>
    </row>
    <row r="32" spans="4:14" x14ac:dyDescent="0.3">
      <c r="F32">
        <v>45</v>
      </c>
      <c r="G32">
        <v>52.5</v>
      </c>
      <c r="H32" s="5">
        <f t="shared" si="2"/>
        <v>-7.5</v>
      </c>
      <c r="I32" s="5">
        <f t="shared" si="3"/>
        <v>56.25</v>
      </c>
      <c r="J32" s="5">
        <f t="shared" si="4"/>
        <v>1.0714285714285714</v>
      </c>
    </row>
    <row r="33" spans="6:11" x14ac:dyDescent="0.3">
      <c r="F33">
        <v>55</v>
      </c>
      <c r="G33">
        <v>52.5</v>
      </c>
      <c r="H33" s="5">
        <f t="shared" si="2"/>
        <v>2.5</v>
      </c>
      <c r="I33" s="5">
        <f t="shared" si="3"/>
        <v>6.25</v>
      </c>
      <c r="J33" s="5">
        <f t="shared" si="4"/>
        <v>0.11904761904761904</v>
      </c>
    </row>
    <row r="34" spans="6:11" x14ac:dyDescent="0.3">
      <c r="F34">
        <v>50</v>
      </c>
      <c r="G34">
        <v>52.5</v>
      </c>
      <c r="H34" s="5">
        <f t="shared" si="2"/>
        <v>-2.5</v>
      </c>
      <c r="I34" s="5">
        <f t="shared" si="3"/>
        <v>6.25</v>
      </c>
      <c r="J34" s="5">
        <f t="shared" si="4"/>
        <v>0.11904761904761904</v>
      </c>
    </row>
    <row r="39" spans="6:11" x14ac:dyDescent="0.3">
      <c r="I39">
        <f>SUM(J27:J34)</f>
        <v>5.0125313283208008</v>
      </c>
    </row>
    <row r="40" spans="6:11" x14ac:dyDescent="0.3">
      <c r="I40">
        <f>_xlfn.CHISQ.DIST.RT(I39, 6)</f>
        <v>0.54220688513252113</v>
      </c>
      <c r="K40" t="s">
        <v>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F326-7067-46C9-9DB8-5AA5FAED8B22}">
  <dimension ref="A1:K62"/>
  <sheetViews>
    <sheetView topLeftCell="A45" workbookViewId="0">
      <selection activeCell="B63" sqref="B63"/>
    </sheetView>
  </sheetViews>
  <sheetFormatPr defaultRowHeight="14.4" x14ac:dyDescent="0.3"/>
  <cols>
    <col min="1" max="1" width="11.77734375" bestFit="1" customWidth="1"/>
    <col min="2" max="2" width="11.109375" customWidth="1"/>
    <col min="3" max="3" width="10.88671875" bestFit="1" customWidth="1"/>
    <col min="4" max="4" width="11" bestFit="1" customWidth="1"/>
    <col min="6" max="6" width="13.44140625" bestFit="1" customWidth="1"/>
    <col min="8" max="8" width="14.44140625" bestFit="1" customWidth="1"/>
    <col min="9" max="9" width="14.33203125" bestFit="1" customWidth="1"/>
    <col min="10" max="10" width="13.6640625" bestFit="1" customWidth="1"/>
    <col min="11" max="11" width="14.44140625" bestFit="1" customWidth="1"/>
  </cols>
  <sheetData>
    <row r="1" spans="1:4" x14ac:dyDescent="0.3">
      <c r="A1" s="7" t="s">
        <v>31</v>
      </c>
      <c r="B1" s="7" t="s">
        <v>32</v>
      </c>
      <c r="C1" s="7" t="s">
        <v>33</v>
      </c>
      <c r="D1" s="7" t="s">
        <v>34</v>
      </c>
    </row>
    <row r="2" spans="1:4" x14ac:dyDescent="0.3">
      <c r="A2" s="7">
        <v>42</v>
      </c>
      <c r="B2" s="7">
        <v>28</v>
      </c>
      <c r="C2" s="7">
        <v>24</v>
      </c>
      <c r="D2" s="7">
        <v>20</v>
      </c>
    </row>
    <row r="3" spans="1:4" x14ac:dyDescent="0.3">
      <c r="A3" s="7">
        <v>30</v>
      </c>
      <c r="B3" s="7">
        <v>36</v>
      </c>
      <c r="C3" s="7">
        <v>36</v>
      </c>
      <c r="D3" s="7">
        <v>32</v>
      </c>
    </row>
    <row r="4" spans="1:4" x14ac:dyDescent="0.3">
      <c r="A4" s="7">
        <v>39</v>
      </c>
      <c r="B4" s="7">
        <v>31</v>
      </c>
      <c r="C4" s="7">
        <v>28</v>
      </c>
      <c r="D4" s="7">
        <v>38</v>
      </c>
    </row>
    <row r="5" spans="1:4" x14ac:dyDescent="0.3">
      <c r="A5" s="7">
        <v>28</v>
      </c>
      <c r="B5" s="7">
        <v>32</v>
      </c>
      <c r="C5" s="7">
        <v>28</v>
      </c>
      <c r="D5" s="7">
        <v>28</v>
      </c>
    </row>
    <row r="6" spans="1:4" x14ac:dyDescent="0.3">
      <c r="A6" s="7">
        <v>29</v>
      </c>
      <c r="B6" s="7">
        <v>27</v>
      </c>
      <c r="C6" s="7">
        <v>33</v>
      </c>
      <c r="D6" s="7">
        <v>25</v>
      </c>
    </row>
    <row r="9" spans="1:4" x14ac:dyDescent="0.3">
      <c r="A9" s="8" t="s">
        <v>40</v>
      </c>
      <c r="B9" s="8"/>
    </row>
    <row r="10" spans="1:4" x14ac:dyDescent="0.3">
      <c r="A10" t="s">
        <v>41</v>
      </c>
      <c r="B10" t="s">
        <v>42</v>
      </c>
    </row>
    <row r="11" spans="1:4" x14ac:dyDescent="0.3">
      <c r="A11" t="s">
        <v>43</v>
      </c>
      <c r="B11" t="s">
        <v>44</v>
      </c>
    </row>
    <row r="14" spans="1:4" x14ac:dyDescent="0.3">
      <c r="A14" s="8" t="s">
        <v>46</v>
      </c>
      <c r="B14" s="8"/>
      <c r="C14" s="8"/>
      <c r="D14" s="8"/>
    </row>
    <row r="18" spans="1:11" x14ac:dyDescent="0.3">
      <c r="A18" s="1" t="s">
        <v>35</v>
      </c>
      <c r="B18" s="1" t="s">
        <v>36</v>
      </c>
      <c r="C18" s="1" t="s">
        <v>37</v>
      </c>
      <c r="D18" s="1" t="s">
        <v>38</v>
      </c>
    </row>
    <row r="19" spans="1:11" x14ac:dyDescent="0.3">
      <c r="A19" s="3" t="s">
        <v>47</v>
      </c>
      <c r="B19" s="3" t="s">
        <v>48</v>
      </c>
      <c r="C19" s="3" t="s">
        <v>49</v>
      </c>
      <c r="D19" s="3" t="s">
        <v>50</v>
      </c>
    </row>
    <row r="20" spans="1:11" x14ac:dyDescent="0.3">
      <c r="A20" s="3"/>
      <c r="B20" s="3"/>
      <c r="C20" s="3"/>
      <c r="D20" s="3"/>
    </row>
    <row r="21" spans="1:11" x14ac:dyDescent="0.3">
      <c r="A21">
        <f>AVERAGE(A2:A6)</f>
        <v>33.6</v>
      </c>
      <c r="B21">
        <f>AVERAGE(B2:B6)</f>
        <v>30.8</v>
      </c>
      <c r="C21">
        <f>AVERAGE(C2:C6)</f>
        <v>29.8</v>
      </c>
      <c r="D21">
        <f>AVERAGE(D2:D6)</f>
        <v>28.6</v>
      </c>
      <c r="F21" s="1" t="s">
        <v>39</v>
      </c>
      <c r="G21">
        <f>AVERAGE(A21:D21)</f>
        <v>30.700000000000003</v>
      </c>
    </row>
    <row r="24" spans="1:11" x14ac:dyDescent="0.3">
      <c r="A24" s="9" t="s">
        <v>45</v>
      </c>
      <c r="B24" s="9"/>
      <c r="C24" s="9"/>
      <c r="D24" s="9"/>
    </row>
    <row r="26" spans="1:11" x14ac:dyDescent="0.3">
      <c r="A26" s="1" t="s">
        <v>51</v>
      </c>
      <c r="B26" s="1" t="s">
        <v>52</v>
      </c>
      <c r="C26" s="1" t="s">
        <v>53</v>
      </c>
      <c r="D26" s="1" t="s">
        <v>54</v>
      </c>
      <c r="H26" s="1" t="s">
        <v>56</v>
      </c>
      <c r="I26" s="1" t="s">
        <v>57</v>
      </c>
      <c r="J26" s="1" t="s">
        <v>58</v>
      </c>
      <c r="K26" s="1" t="s">
        <v>59</v>
      </c>
    </row>
    <row r="27" spans="1:11" x14ac:dyDescent="0.3">
      <c r="A27">
        <f>A2-$A$21</f>
        <v>8.3999999999999986</v>
      </c>
      <c r="B27">
        <f>B2-$B$21</f>
        <v>-2.8000000000000007</v>
      </c>
      <c r="C27">
        <f>C2-$C$21</f>
        <v>-5.8000000000000007</v>
      </c>
      <c r="D27">
        <f>D2-$D$21</f>
        <v>-8.6000000000000014</v>
      </c>
      <c r="F27" s="4" t="s">
        <v>55</v>
      </c>
      <c r="H27">
        <f>A27^2</f>
        <v>70.559999999999974</v>
      </c>
      <c r="I27">
        <f t="shared" ref="I27:K31" si="0">B27^2</f>
        <v>7.8400000000000043</v>
      </c>
      <c r="J27">
        <f t="shared" si="0"/>
        <v>33.640000000000008</v>
      </c>
      <c r="K27">
        <f t="shared" si="0"/>
        <v>73.960000000000022</v>
      </c>
    </row>
    <row r="28" spans="1:11" x14ac:dyDescent="0.3">
      <c r="A28">
        <f t="shared" ref="A28:A30" si="1">A3-$A$21</f>
        <v>-3.6000000000000014</v>
      </c>
      <c r="B28">
        <f t="shared" ref="B28:B31" si="2">B3-$B$21</f>
        <v>5.1999999999999993</v>
      </c>
      <c r="C28">
        <f t="shared" ref="C28:C31" si="3">C3-$C$21</f>
        <v>6.1999999999999993</v>
      </c>
      <c r="D28">
        <f t="shared" ref="D28:D31" si="4">D3-$D$21</f>
        <v>3.3999999999999986</v>
      </c>
      <c r="H28">
        <f t="shared" ref="H28:H31" si="5">A28^2</f>
        <v>12.96000000000001</v>
      </c>
      <c r="I28">
        <f t="shared" si="0"/>
        <v>27.039999999999992</v>
      </c>
      <c r="J28">
        <f t="shared" si="0"/>
        <v>38.439999999999991</v>
      </c>
      <c r="K28">
        <f t="shared" si="0"/>
        <v>11.55999999999999</v>
      </c>
    </row>
    <row r="29" spans="1:11" x14ac:dyDescent="0.3">
      <c r="A29">
        <f t="shared" si="1"/>
        <v>5.3999999999999986</v>
      </c>
      <c r="B29">
        <f t="shared" si="2"/>
        <v>0.19999999999999929</v>
      </c>
      <c r="C29">
        <f t="shared" si="3"/>
        <v>-1.8000000000000007</v>
      </c>
      <c r="D29">
        <f t="shared" si="4"/>
        <v>9.3999999999999986</v>
      </c>
      <c r="H29">
        <f t="shared" si="5"/>
        <v>29.159999999999986</v>
      </c>
      <c r="I29">
        <f t="shared" si="0"/>
        <v>3.9999999999999716E-2</v>
      </c>
      <c r="J29">
        <f t="shared" si="0"/>
        <v>3.2400000000000024</v>
      </c>
      <c r="K29">
        <f t="shared" si="0"/>
        <v>88.359999999999971</v>
      </c>
    </row>
    <row r="30" spans="1:11" x14ac:dyDescent="0.3">
      <c r="A30">
        <f t="shared" si="1"/>
        <v>-5.6000000000000014</v>
      </c>
      <c r="B30">
        <f t="shared" si="2"/>
        <v>1.1999999999999993</v>
      </c>
      <c r="C30">
        <f t="shared" si="3"/>
        <v>-1.8000000000000007</v>
      </c>
      <c r="D30">
        <f t="shared" si="4"/>
        <v>-0.60000000000000142</v>
      </c>
      <c r="H30">
        <f t="shared" si="5"/>
        <v>31.360000000000017</v>
      </c>
      <c r="I30">
        <f t="shared" si="0"/>
        <v>1.4399999999999984</v>
      </c>
      <c r="J30">
        <f t="shared" si="0"/>
        <v>3.2400000000000024</v>
      </c>
      <c r="K30">
        <f t="shared" si="0"/>
        <v>0.36000000000000171</v>
      </c>
    </row>
    <row r="31" spans="1:11" x14ac:dyDescent="0.3">
      <c r="A31">
        <f>A6-$A$21</f>
        <v>-4.6000000000000014</v>
      </c>
      <c r="B31">
        <f t="shared" si="2"/>
        <v>-3.8000000000000007</v>
      </c>
      <c r="C31">
        <f t="shared" si="3"/>
        <v>3.1999999999999993</v>
      </c>
      <c r="D31">
        <f t="shared" si="4"/>
        <v>-3.6000000000000014</v>
      </c>
      <c r="H31">
        <f t="shared" si="5"/>
        <v>21.160000000000014</v>
      </c>
      <c r="I31">
        <f t="shared" si="0"/>
        <v>14.440000000000005</v>
      </c>
      <c r="J31">
        <f t="shared" si="0"/>
        <v>10.239999999999995</v>
      </c>
      <c r="K31">
        <f t="shared" si="0"/>
        <v>12.96000000000001</v>
      </c>
    </row>
    <row r="33" spans="1:11" x14ac:dyDescent="0.3">
      <c r="A33" s="1">
        <f t="array" ref="A33">MMULT(TRANSPOSE(A27:A31),A27:A31)</f>
        <v>165.20000000000002</v>
      </c>
      <c r="B33" s="1">
        <f t="array" ref="B33">MMULT(TRANSPOSE(B27:B31),B27:B31)</f>
        <v>50.8</v>
      </c>
      <c r="C33" s="1">
        <f t="array" ref="C33">MMULT(TRANSPOSE(C27:C31),C27:C31)</f>
        <v>88.800000000000011</v>
      </c>
      <c r="D33" s="1">
        <f t="array" ref="D33">MMULT(TRANSPOSE(D27:D31),D27:D31)</f>
        <v>187.20000000000002</v>
      </c>
      <c r="H33" s="1">
        <f>SUM(H27:H31)</f>
        <v>165.20000000000002</v>
      </c>
      <c r="I33" s="1">
        <f t="shared" ref="I33:K33" si="6">SUM(I27:I31)</f>
        <v>50.8</v>
      </c>
      <c r="J33" s="1">
        <f t="shared" si="6"/>
        <v>88.800000000000011</v>
      </c>
      <c r="K33" s="1">
        <f t="shared" si="6"/>
        <v>187.20000000000002</v>
      </c>
    </row>
    <row r="35" spans="1:11" x14ac:dyDescent="0.3">
      <c r="C35" s="1" t="s">
        <v>71</v>
      </c>
      <c r="D35" s="11">
        <f>SUM(A33:D33)</f>
        <v>492</v>
      </c>
    </row>
    <row r="36" spans="1:11" x14ac:dyDescent="0.3">
      <c r="A36" s="4" t="s">
        <v>60</v>
      </c>
    </row>
    <row r="37" spans="1:11" x14ac:dyDescent="0.3">
      <c r="A37" s="4"/>
    </row>
    <row r="40" spans="1:11" x14ac:dyDescent="0.3">
      <c r="A40">
        <v>4</v>
      </c>
    </row>
    <row r="42" spans="1:11" x14ac:dyDescent="0.3">
      <c r="A42" s="8" t="s">
        <v>61</v>
      </c>
      <c r="B42" s="8"/>
      <c r="C42" s="8"/>
      <c r="D42" s="8"/>
    </row>
    <row r="44" spans="1:11" x14ac:dyDescent="0.3">
      <c r="A44">
        <f>A21-$G$21</f>
        <v>2.8999999999999986</v>
      </c>
      <c r="B44">
        <f t="shared" ref="B44:D44" si="7">B21-$G$21</f>
        <v>9.9999999999997868E-2</v>
      </c>
      <c r="C44">
        <f t="shared" si="7"/>
        <v>-0.90000000000000213</v>
      </c>
      <c r="D44">
        <f t="shared" si="7"/>
        <v>-2.1000000000000014</v>
      </c>
    </row>
    <row r="46" spans="1:11" x14ac:dyDescent="0.3">
      <c r="A46" s="4" t="s">
        <v>62</v>
      </c>
    </row>
    <row r="48" spans="1:11" x14ac:dyDescent="0.3">
      <c r="A48">
        <f>A44^2</f>
        <v>8.4099999999999913</v>
      </c>
      <c r="B48">
        <f t="shared" ref="B48:D48" si="8">B44^2</f>
        <v>9.9999999999995735E-3</v>
      </c>
      <c r="C48">
        <f t="shared" si="8"/>
        <v>0.81000000000000383</v>
      </c>
      <c r="D48">
        <f t="shared" si="8"/>
        <v>4.4100000000000064</v>
      </c>
      <c r="E48" s="10">
        <f>SUM(A48:D48)</f>
        <v>13.64</v>
      </c>
    </row>
    <row r="49" spans="1:6" x14ac:dyDescent="0.3">
      <c r="B49" s="1" t="s">
        <v>72</v>
      </c>
      <c r="C49" s="8" t="s">
        <v>64</v>
      </c>
      <c r="D49" s="8"/>
      <c r="E49" s="11">
        <f>E48*5</f>
        <v>68.2</v>
      </c>
    </row>
    <row r="51" spans="1:6" x14ac:dyDescent="0.3">
      <c r="A51" s="4" t="s">
        <v>63</v>
      </c>
    </row>
    <row r="53" spans="1:6" x14ac:dyDescent="0.3">
      <c r="A53" s="10">
        <f t="array" ref="A53">MMULT(A44:D44, TRANSPOSE(A44:D44))</f>
        <v>13.64</v>
      </c>
      <c r="B53" s="11">
        <f>A53*5</f>
        <v>68.2</v>
      </c>
    </row>
    <row r="55" spans="1:6" x14ac:dyDescent="0.3">
      <c r="A55" s="7"/>
      <c r="B55" s="13" t="s">
        <v>65</v>
      </c>
      <c r="C55" s="13" t="s">
        <v>67</v>
      </c>
      <c r="D55" s="12" t="s">
        <v>66</v>
      </c>
      <c r="E55" s="12" t="s">
        <v>73</v>
      </c>
      <c r="F55" s="12" t="s">
        <v>74</v>
      </c>
    </row>
    <row r="56" spans="1:6" x14ac:dyDescent="0.3">
      <c r="A56" s="7" t="s">
        <v>68</v>
      </c>
      <c r="B56" s="7">
        <f>SUM(A33:D33)</f>
        <v>492</v>
      </c>
      <c r="C56" s="7">
        <f>20-4</f>
        <v>16</v>
      </c>
      <c r="D56" s="7">
        <f>B56/C56</f>
        <v>30.75</v>
      </c>
      <c r="E56" s="7"/>
      <c r="F56" s="7"/>
    </row>
    <row r="57" spans="1:6" x14ac:dyDescent="0.3">
      <c r="A57" s="7" t="s">
        <v>69</v>
      </c>
      <c r="B57" s="7">
        <v>68.2</v>
      </c>
      <c r="C57" s="7">
        <v>3</v>
      </c>
      <c r="D57" s="7">
        <f>B57/C57</f>
        <v>22.733333333333334</v>
      </c>
      <c r="E57" s="7">
        <f>D57/D56</f>
        <v>0.73929539295392954</v>
      </c>
      <c r="F57" s="7">
        <f>_xlfn.F.INV.RT(0.05, C57, C56)</f>
        <v>3.2388715174535854</v>
      </c>
    </row>
    <row r="58" spans="1:6" x14ac:dyDescent="0.3">
      <c r="A58" s="7" t="s">
        <v>70</v>
      </c>
      <c r="B58" s="7">
        <f>B57+B56</f>
        <v>560.20000000000005</v>
      </c>
      <c r="C58" s="7">
        <v>19</v>
      </c>
      <c r="D58" s="7"/>
      <c r="E58" s="7"/>
      <c r="F58" s="7"/>
    </row>
    <row r="61" spans="1:6" x14ac:dyDescent="0.3">
      <c r="B61" t="s">
        <v>75</v>
      </c>
    </row>
    <row r="62" spans="1:6" x14ac:dyDescent="0.3">
      <c r="B62" t="s">
        <v>76</v>
      </c>
    </row>
  </sheetData>
  <mergeCells count="5">
    <mergeCell ref="A9:B9"/>
    <mergeCell ref="A14:D14"/>
    <mergeCell ref="A24:D24"/>
    <mergeCell ref="A42:D42"/>
    <mergeCell ref="C49:D4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7CA3-AD51-4FE4-A795-774926D01249}">
  <dimension ref="A1:C17"/>
  <sheetViews>
    <sheetView tabSelected="1" workbookViewId="0">
      <selection activeCell="A17" sqref="A17"/>
    </sheetView>
  </sheetViews>
  <sheetFormatPr defaultRowHeight="14.4" x14ac:dyDescent="0.3"/>
  <sheetData>
    <row r="1" spans="1:3" x14ac:dyDescent="0.3">
      <c r="A1" t="s">
        <v>77</v>
      </c>
      <c r="B1" t="s">
        <v>78</v>
      </c>
      <c r="C1" t="s">
        <v>79</v>
      </c>
    </row>
    <row r="2" spans="1:3" x14ac:dyDescent="0.3">
      <c r="A2">
        <v>6.5</v>
      </c>
      <c r="B2">
        <v>8.1999999999999993</v>
      </c>
      <c r="C2">
        <v>5.3</v>
      </c>
    </row>
    <row r="3" spans="1:3" x14ac:dyDescent="0.3">
      <c r="A3">
        <v>5.3</v>
      </c>
      <c r="B3">
        <v>7.4</v>
      </c>
      <c r="C3">
        <v>4.0999999999999996</v>
      </c>
    </row>
    <row r="4" spans="1:3" x14ac:dyDescent="0.3">
      <c r="A4">
        <v>4.7</v>
      </c>
      <c r="B4">
        <v>9.1</v>
      </c>
      <c r="C4">
        <v>5.6</v>
      </c>
    </row>
    <row r="5" spans="1:3" x14ac:dyDescent="0.3">
      <c r="A5">
        <v>5.6</v>
      </c>
      <c r="B5">
        <v>7.8</v>
      </c>
      <c r="C5">
        <v>4.7</v>
      </c>
    </row>
    <row r="6" spans="1:3" x14ac:dyDescent="0.3">
      <c r="A6">
        <v>6.1</v>
      </c>
      <c r="B6">
        <v>8.4</v>
      </c>
      <c r="C6">
        <v>4.2</v>
      </c>
    </row>
    <row r="8" spans="1:3" x14ac:dyDescent="0.3">
      <c r="A8" s="8" t="s">
        <v>80</v>
      </c>
      <c r="B8" s="8"/>
      <c r="C8" s="8"/>
    </row>
    <row r="10" spans="1:3" x14ac:dyDescent="0.3">
      <c r="A10" t="s">
        <v>41</v>
      </c>
      <c r="B10" t="s">
        <v>81</v>
      </c>
    </row>
    <row r="11" spans="1:3" x14ac:dyDescent="0.3">
      <c r="A11" t="s">
        <v>43</v>
      </c>
      <c r="B11" t="s">
        <v>82</v>
      </c>
    </row>
    <row r="14" spans="1:3" x14ac:dyDescent="0.3">
      <c r="A14" t="s">
        <v>83</v>
      </c>
    </row>
    <row r="15" spans="1:3" x14ac:dyDescent="0.3">
      <c r="A15" s="14"/>
    </row>
    <row r="16" spans="1:3" x14ac:dyDescent="0.3">
      <c r="A16" t="s">
        <v>86</v>
      </c>
      <c r="B16" t="s">
        <v>85</v>
      </c>
      <c r="C16" t="s">
        <v>84</v>
      </c>
    </row>
    <row r="17" spans="1:3" x14ac:dyDescent="0.3">
      <c r="A17">
        <f>AVERAGE(A2:A6)</f>
        <v>5.6400000000000006</v>
      </c>
      <c r="B17">
        <f t="shared" ref="B17:C17" si="0">AVERAGE(B2:B6)</f>
        <v>8.18</v>
      </c>
      <c r="C17">
        <f t="shared" si="0"/>
        <v>4.7799999999999994</v>
      </c>
    </row>
  </sheetData>
  <mergeCells count="1">
    <mergeCell ref="A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ChiSquare1</vt:lpstr>
      <vt:lpstr>ChiSquare2</vt:lpstr>
      <vt:lpstr>Anova1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2023-04-24T11:28:57Z</dcterms:created>
  <dcterms:modified xsi:type="dcterms:W3CDTF">2023-04-24T14:36:52Z</dcterms:modified>
</cp:coreProperties>
</file>