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1_{37E15722-C111-45F8-933A-134CFF7E6BAA}" xr6:coauthVersionLast="47" xr6:coauthVersionMax="47" xr10:uidLastSave="{00000000-0000-0000-0000-000000000000}"/>
  <bookViews>
    <workbookView xWindow="-108" yWindow="-108" windowWidth="23256" windowHeight="12456" activeTab="3" xr2:uid="{75CD599F-D3C8-44B4-BC9A-8CC3C90FE7FC}"/>
  </bookViews>
  <sheets>
    <sheet name="Sheet2" sheetId="2" r:id="rId1"/>
    <sheet name="Sheet1" sheetId="1" r:id="rId2"/>
    <sheet name="Sheet3" sheetId="3" r:id="rId3"/>
    <sheet name="Sheet4" sheetId="4" r:id="rId4"/>
  </sheets>
  <definedNames>
    <definedName name="solver_adj" localSheetId="3" hidden="1">Sheet4!$N$2:$N$6</definedName>
    <definedName name="solver_cvg" localSheetId="3" hidden="1">0.0001</definedName>
    <definedName name="solver_drv" localSheetId="3" hidden="1">1</definedName>
    <definedName name="solver_eng" localSheetId="1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1" hidden="1">1</definedName>
    <definedName name="solver_neg" localSheetId="3" hidden="1">1</definedName>
    <definedName name="solver_nod" localSheetId="3" hidden="1">2147483647</definedName>
    <definedName name="solver_num" localSheetId="1" hidden="1">0</definedName>
    <definedName name="solver_num" localSheetId="3" hidden="1">0</definedName>
    <definedName name="solver_nwt" localSheetId="3" hidden="1">1</definedName>
    <definedName name="solver_opt" localSheetId="1" hidden="1">Sheet1!$A$7</definedName>
    <definedName name="solver_opt" localSheetId="3" hidden="1">Sheet4!$I$153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1" hidden="1">1</definedName>
    <definedName name="solver_typ" localSheetId="3" hidden="1">2</definedName>
    <definedName name="solver_val" localSheetId="1" hidden="1">0</definedName>
    <definedName name="solver_val" localSheetId="3" hidden="1">0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E3" i="4" s="1"/>
  <c r="G3" i="4" s="1"/>
  <c r="C4" i="4"/>
  <c r="E4" i="4" s="1"/>
  <c r="G4" i="4" s="1"/>
  <c r="C5" i="4"/>
  <c r="E5" i="4" s="1"/>
  <c r="G5" i="4" s="1"/>
  <c r="C6" i="4"/>
  <c r="E6" i="4" s="1"/>
  <c r="G6" i="4" s="1"/>
  <c r="C7" i="4"/>
  <c r="E7" i="4" s="1"/>
  <c r="G7" i="4" s="1"/>
  <c r="C8" i="4"/>
  <c r="E8" i="4" s="1"/>
  <c r="G8" i="4" s="1"/>
  <c r="C9" i="4"/>
  <c r="E9" i="4" s="1"/>
  <c r="G9" i="4" s="1"/>
  <c r="C10" i="4"/>
  <c r="E10" i="4" s="1"/>
  <c r="G10" i="4" s="1"/>
  <c r="C2" i="4"/>
  <c r="E2" i="4" s="1"/>
  <c r="G2" i="4" s="1"/>
  <c r="J2" i="3"/>
  <c r="E3" i="3"/>
  <c r="E4" i="3"/>
  <c r="E5" i="3"/>
  <c r="E6" i="3"/>
  <c r="E7" i="3"/>
  <c r="E8" i="3"/>
  <c r="E9" i="3"/>
  <c r="E2" i="3"/>
  <c r="D3" i="3"/>
  <c r="D4" i="3"/>
  <c r="D5" i="3"/>
  <c r="D6" i="3"/>
  <c r="D7" i="3"/>
  <c r="D8" i="3"/>
  <c r="D9" i="3"/>
  <c r="C14" i="1"/>
  <c r="C15" i="1"/>
  <c r="C16" i="1"/>
  <c r="C17" i="1"/>
  <c r="C18" i="1"/>
  <c r="C19" i="1"/>
  <c r="C20" i="1"/>
  <c r="C21" i="1"/>
  <c r="C22" i="1"/>
  <c r="C23" i="1"/>
  <c r="C24" i="1"/>
  <c r="C25" i="1"/>
  <c r="C13" i="1"/>
  <c r="B14" i="1"/>
  <c r="B15" i="1"/>
  <c r="B16" i="1"/>
  <c r="B17" i="1"/>
  <c r="B18" i="1"/>
  <c r="B19" i="1"/>
  <c r="B20" i="1"/>
  <c r="B21" i="1"/>
  <c r="B22" i="1"/>
  <c r="B23" i="1"/>
  <c r="B24" i="1"/>
  <c r="B25" i="1"/>
  <c r="B13" i="1"/>
  <c r="K13" i="1"/>
  <c r="K14" i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2" i="1"/>
  <c r="D2" i="1" s="1"/>
  <c r="G12" i="4" l="1"/>
</calcChain>
</file>

<file path=xl/sharedStrings.xml><?xml version="1.0" encoding="utf-8"?>
<sst xmlns="http://schemas.openxmlformats.org/spreadsheetml/2006/main" count="62" uniqueCount="53">
  <si>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</si>
  <si>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</si>
  <si>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</si>
  <si>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</si>
  <si>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</si>
  <si>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</si>
  <si>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</si>
  <si>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</si>
  <si>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</si>
  <si>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</si>
  <si>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</si>
  <si>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</si>
  <si>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</si>
  <si>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</si>
  <si>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</si>
  <si>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</si>
  <si>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</si>
  <si>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</si>
  <si>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</si>
  <si>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</si>
  <si>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</si>
  <si>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</si>
  <si>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</si>
  <si>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</si>
  <si>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</si>
  <si>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</si>
  <si>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</si>
  <si>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alpha</t>
  </si>
  <si>
    <t>beta</t>
  </si>
  <si>
    <t>Yhat</t>
  </si>
  <si>
    <t>sigmoid</t>
  </si>
  <si>
    <t>highly positive</t>
  </si>
  <si>
    <t>highly negative</t>
  </si>
  <si>
    <t>~1</t>
  </si>
  <si>
    <t>S</t>
  </si>
  <si>
    <t>at 0</t>
  </si>
  <si>
    <t>Sig</t>
  </si>
  <si>
    <t>Odd ratio</t>
  </si>
  <si>
    <t>success/failure</t>
  </si>
  <si>
    <t>p/(1-p)</t>
  </si>
  <si>
    <t>P/1-p =</t>
  </si>
  <si>
    <t>e^alpha+beta x</t>
  </si>
  <si>
    <t>log on both sides</t>
  </si>
  <si>
    <t>after simplification…</t>
  </si>
  <si>
    <t>p = (exp(alpha+beta x)/1+exp(alpha+beta x))</t>
  </si>
  <si>
    <t>Age</t>
  </si>
  <si>
    <t>CHD</t>
  </si>
  <si>
    <t>p(X)</t>
  </si>
  <si>
    <t>z</t>
  </si>
  <si>
    <t>-&gt;odd ratio</t>
  </si>
  <si>
    <t>closeness</t>
  </si>
  <si>
    <t>ln(v(x))</t>
  </si>
  <si>
    <t>log(p(x))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</si>
</sst>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Sheet1!$A$13:$A$25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Sheet1!$B$13:$B$25</c:f>
              <c:numCache>
                <c:formatCode>General</c:formatCode>
                <c:ptCount val="13"/>
                <c:pt idx="0">
                  <c:v>0.11920292202211755</c:v>
                </c:pt>
                <c:pt idx="1">
                  <c:v>0.2689414213699951</c:v>
                </c:pt>
                <c:pt idx="2">
                  <c:v>0.5</c:v>
                </c:pt>
                <c:pt idx="3">
                  <c:v>0.7310585786300049</c:v>
                </c:pt>
                <c:pt idx="4">
                  <c:v>0.88079707797788231</c:v>
                </c:pt>
                <c:pt idx="5">
                  <c:v>0.95257412682243336</c:v>
                </c:pt>
                <c:pt idx="6">
                  <c:v>0.98201379003790845</c:v>
                </c:pt>
                <c:pt idx="7">
                  <c:v>0.99330714907571527</c:v>
                </c:pt>
                <c:pt idx="8">
                  <c:v>0.99752737684336534</c:v>
                </c:pt>
                <c:pt idx="9">
                  <c:v>0.9990889488055994</c:v>
                </c:pt>
                <c:pt idx="10">
                  <c:v>0.99966464986953363</c:v>
                </c:pt>
                <c:pt idx="11">
                  <c:v>0.99987660542401369</c:v>
                </c:pt>
                <c:pt idx="12">
                  <c:v>0.99995460213129761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50-493D-AED7-038C8E8F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061584"/>
        <c:axId val="1997661328"/>
      </c:scatterChart>
      <c:valAx>
        <c:axId val="201306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661328"/>
        <c:crosses val="autoZero"/>
        <c:crossBetween val="midCat"/>
      </c:valAx>
      <c:valAx>
        <c:axId val="199766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06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15</xdr:row>
      <xdr:rowOff>175260</xdr:rowOff>
    </xdr:from>
    <xdr:to>
      <xdr:col>14</xdr:col>
      <xdr:colOff>0</xdr:colOff>
      <xdr:row>30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064A0B-6A8F-4BD8-8A8B-BE473B452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652D-46C8-411B-AC27-898A5B36653C}">
  <dimension ref="A1:I18"/>
  <sheetViews>
    <sheetView workbookViewId="0">
      <selection activeCell="C19" sqref="C19"/>
    </sheetView>
  </sheetViews>
  <sheetFormatPr defaultRowHeight="14.4" x14ac:dyDescent="0.3"/>
  <cols>
    <col min="2" max="2" width="12.6640625" bestFit="1" customWidth="1"/>
    <col min="3" max="3" width="13.44140625" bestFit="1" customWidth="1"/>
  </cols>
  <sheetData>
    <row r="1" spans="1:9" x14ac:dyDescent="0.3">
      <c r="A1" t="s">
        <v>2</v>
      </c>
    </row>
    <row r="2" spans="1:9" ht="15" thickBot="1" x14ac:dyDescent="0.35"/>
    <row r="3" spans="1:9" x14ac:dyDescent="0.3">
      <c r="A3" s="4" t="s">
        <v>3</v>
      </c>
      <c r="B3" s="4"/>
    </row>
    <row r="4" spans="1:9" x14ac:dyDescent="0.3">
      <c r="A4" s="1" t="s">
        <v>4</v>
      </c>
      <c r="B4" s="1">
        <v>0.686958669774556</v>
      </c>
    </row>
    <row r="5" spans="1:9" x14ac:dyDescent="0.3">
      <c r="A5" s="1" t="s">
        <v>5</v>
      </c>
      <c r="B5" s="1">
        <v>0.47191221397842753</v>
      </c>
    </row>
    <row r="6" spans="1:9" x14ac:dyDescent="0.3">
      <c r="A6" s="1" t="s">
        <v>6</v>
      </c>
      <c r="B6" s="1">
        <v>0.38389758297483212</v>
      </c>
    </row>
    <row r="7" spans="1:9" x14ac:dyDescent="0.3">
      <c r="A7" s="1" t="s">
        <v>7</v>
      </c>
      <c r="B7" s="1">
        <v>0.41955841310500597</v>
      </c>
    </row>
    <row r="8" spans="1:9" ht="15" thickBot="1" x14ac:dyDescent="0.35">
      <c r="A8" s="2" t="s">
        <v>8</v>
      </c>
      <c r="B8" s="2">
        <v>8</v>
      </c>
    </row>
    <row r="10" spans="1:9" ht="15" thickBot="1" x14ac:dyDescent="0.35">
      <c r="A10" t="s">
        <v>9</v>
      </c>
    </row>
    <row r="11" spans="1:9" x14ac:dyDescent="0.3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3">
      <c r="A12" s="1" t="s">
        <v>10</v>
      </c>
      <c r="B12" s="1">
        <v>1</v>
      </c>
      <c r="C12" s="1">
        <v>0.94382442795685506</v>
      </c>
      <c r="D12" s="1">
        <v>0.94382442795685506</v>
      </c>
      <c r="E12" s="1">
        <v>5.3617473435655238</v>
      </c>
      <c r="F12" s="1">
        <v>5.9812798636542409E-2</v>
      </c>
    </row>
    <row r="13" spans="1:9" x14ac:dyDescent="0.3">
      <c r="A13" s="1" t="s">
        <v>11</v>
      </c>
      <c r="B13" s="1">
        <v>6</v>
      </c>
      <c r="C13" s="1">
        <v>1.0561755720431449</v>
      </c>
      <c r="D13" s="1">
        <v>0.17602926200719082</v>
      </c>
      <c r="E13" s="1"/>
      <c r="F13" s="1"/>
    </row>
    <row r="14" spans="1:9" ht="15" thickBot="1" x14ac:dyDescent="0.35">
      <c r="A14" s="2" t="s">
        <v>12</v>
      </c>
      <c r="B14" s="2">
        <v>7</v>
      </c>
      <c r="C14" s="2">
        <v>2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3">
      <c r="A17" s="1" t="s">
        <v>13</v>
      </c>
      <c r="B17" s="1">
        <v>-0.26211110418355243</v>
      </c>
      <c r="C17" s="1">
        <v>0.36101113675185764</v>
      </c>
      <c r="D17" s="1">
        <v>-0.72604714231770495</v>
      </c>
      <c r="E17" s="1">
        <v>0.49514478012168528</v>
      </c>
      <c r="F17" s="1">
        <v>-1.1454735330969901</v>
      </c>
      <c r="G17" s="1">
        <v>0.62125132472988531</v>
      </c>
      <c r="H17" s="1">
        <v>-1.1454735330969901</v>
      </c>
      <c r="I17" s="1">
        <v>0.62125132472988531</v>
      </c>
    </row>
    <row r="18" spans="1:9" ht="15" thickBot="1" x14ac:dyDescent="0.35">
      <c r="A18" s="2" t="s">
        <v>26</v>
      </c>
      <c r="B18" s="2">
        <v>0.21697113286364481</v>
      </c>
      <c r="C18" s="2">
        <v>9.3701983436669439E-2</v>
      </c>
      <c r="D18" s="2">
        <v>2.3155447185415188</v>
      </c>
      <c r="E18" s="2">
        <v>5.9812798636542451E-2</v>
      </c>
      <c r="F18" s="2">
        <v>-1.2309360883331288E-2</v>
      </c>
      <c r="G18" s="2">
        <v>0.4462516266106209</v>
      </c>
      <c r="H18" s="2">
        <v>-1.2309360883331288E-2</v>
      </c>
      <c r="I18" s="2">
        <v>0.4462516266106209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5FC7-026A-417C-A325-FD80F1963E88}">
  <dimension ref="A1:P25"/>
  <sheetViews>
    <sheetView workbookViewId="0">
      <selection activeCell="O7" sqref="O7"/>
    </sheetView>
  </sheetViews>
  <sheetFormatPr defaultRowHeight="14.4" x14ac:dyDescent="0.3"/>
  <cols>
    <col min="9" max="9" width="13.21875" bestFit="1" customWidth="1"/>
    <col min="10" max="10" width="13.109375" bestFit="1" customWidth="1"/>
    <col min="11" max="11" width="12" bestFit="1" customWidth="1"/>
  </cols>
  <sheetData>
    <row r="1" spans="1:16" x14ac:dyDescent="0.3">
      <c r="A1" t="s">
        <v>0</v>
      </c>
      <c r="B1" t="s">
        <v>1</v>
      </c>
      <c r="C1" t="s">
        <v>29</v>
      </c>
      <c r="D1" t="s">
        <v>30</v>
      </c>
    </row>
    <row r="2" spans="1:16" x14ac:dyDescent="0.3">
      <c r="A2">
        <v>3.2</v>
      </c>
      <c r="B2">
        <v>0</v>
      </c>
      <c r="C2">
        <f>$H$4*A2+$H$3</f>
        <v>0.43219652098011097</v>
      </c>
      <c r="D2">
        <f>1/(1+EXP(-C2))</f>
        <v>0.60639805520093193</v>
      </c>
    </row>
    <row r="3" spans="1:16" x14ac:dyDescent="0.3">
      <c r="A3">
        <v>2.2000000000000002</v>
      </c>
      <c r="B3">
        <v>0</v>
      </c>
      <c r="C3">
        <f t="shared" ref="C3:C9" si="0">$H$4*A3+$H$3</f>
        <v>0.21522538811646619</v>
      </c>
      <c r="D3">
        <f t="shared" ref="D3:D9" si="1">1/(1+EXP(-C3))</f>
        <v>0.55359960333143809</v>
      </c>
      <c r="G3" t="s">
        <v>27</v>
      </c>
      <c r="H3" s="1">
        <v>-0.26211110418355243</v>
      </c>
      <c r="O3" t="s">
        <v>40</v>
      </c>
      <c r="P3" t="s">
        <v>41</v>
      </c>
    </row>
    <row r="4" spans="1:16" x14ac:dyDescent="0.3">
      <c r="A4">
        <v>1.8</v>
      </c>
      <c r="B4">
        <v>0</v>
      </c>
      <c r="C4">
        <f t="shared" si="0"/>
        <v>0.12843693497100822</v>
      </c>
      <c r="D4">
        <f t="shared" si="1"/>
        <v>0.53206516681721683</v>
      </c>
      <c r="G4" t="s">
        <v>28</v>
      </c>
      <c r="H4" s="1">
        <v>0.21697113286364481</v>
      </c>
      <c r="O4" t="s">
        <v>42</v>
      </c>
    </row>
    <row r="5" spans="1:16" x14ac:dyDescent="0.3">
      <c r="A5">
        <v>2.5</v>
      </c>
      <c r="B5">
        <v>0</v>
      </c>
      <c r="C5">
        <f t="shared" si="0"/>
        <v>0.28031672797555962</v>
      </c>
      <c r="D5">
        <f t="shared" si="1"/>
        <v>0.56962387231109257</v>
      </c>
      <c r="O5" t="s">
        <v>43</v>
      </c>
    </row>
    <row r="6" spans="1:16" x14ac:dyDescent="0.3">
      <c r="A6">
        <v>6.2</v>
      </c>
      <c r="B6">
        <v>1</v>
      </c>
      <c r="C6">
        <f t="shared" si="0"/>
        <v>1.0831099195710454</v>
      </c>
      <c r="D6">
        <f t="shared" si="1"/>
        <v>0.74708205546832362</v>
      </c>
      <c r="O6" t="s">
        <v>44</v>
      </c>
    </row>
    <row r="7" spans="1:16" x14ac:dyDescent="0.3">
      <c r="A7">
        <v>5.8</v>
      </c>
      <c r="B7">
        <v>1</v>
      </c>
      <c r="C7">
        <f t="shared" si="0"/>
        <v>0.9963214664255875</v>
      </c>
      <c r="D7">
        <f t="shared" si="1"/>
        <v>0.73033472060068261</v>
      </c>
    </row>
    <row r="8" spans="1:16" x14ac:dyDescent="0.3">
      <c r="A8">
        <v>2.2999999999999998</v>
      </c>
      <c r="B8">
        <v>1</v>
      </c>
      <c r="C8">
        <f t="shared" si="0"/>
        <v>0.23692250140283055</v>
      </c>
      <c r="D8">
        <f t="shared" si="1"/>
        <v>0.55895510931871639</v>
      </c>
      <c r="H8" s="5" t="s">
        <v>37</v>
      </c>
      <c r="I8" t="s">
        <v>38</v>
      </c>
      <c r="J8" t="s">
        <v>39</v>
      </c>
    </row>
    <row r="9" spans="1:16" x14ac:dyDescent="0.3">
      <c r="A9">
        <v>4.0999999999999996</v>
      </c>
      <c r="B9">
        <v>1</v>
      </c>
      <c r="C9">
        <f t="shared" si="0"/>
        <v>0.62747054055739115</v>
      </c>
      <c r="D9">
        <f t="shared" si="1"/>
        <v>0.65191569393815119</v>
      </c>
    </row>
    <row r="12" spans="1:16" x14ac:dyDescent="0.3">
      <c r="A12" t="s">
        <v>0</v>
      </c>
      <c r="B12" t="s">
        <v>36</v>
      </c>
    </row>
    <row r="13" spans="1:16" x14ac:dyDescent="0.3">
      <c r="A13">
        <v>-2</v>
      </c>
      <c r="B13">
        <f>1/(1+EXP(-A13))</f>
        <v>0.11920292202211755</v>
      </c>
      <c r="C13">
        <f>B13/(1-B13)</f>
        <v>0.13533528323661267</v>
      </c>
      <c r="J13" t="s">
        <v>31</v>
      </c>
      <c r="K13">
        <f>1/(1+EXP(-100000))</f>
        <v>1</v>
      </c>
      <c r="L13" t="s">
        <v>33</v>
      </c>
    </row>
    <row r="14" spans="1:16" x14ac:dyDescent="0.3">
      <c r="A14">
        <v>-1</v>
      </c>
      <c r="B14">
        <f t="shared" ref="B14:B25" si="2">1/(1+EXP(-A14))</f>
        <v>0.2689414213699951</v>
      </c>
      <c r="C14">
        <f t="shared" ref="C14:C25" si="3">B14/(1-B14)</f>
        <v>0.36787944117144228</v>
      </c>
      <c r="J14" t="s">
        <v>32</v>
      </c>
      <c r="K14">
        <f>1/(1+EXP(100))</f>
        <v>3.7200759760208356E-44</v>
      </c>
      <c r="L14" t="s">
        <v>34</v>
      </c>
    </row>
    <row r="15" spans="1:16" x14ac:dyDescent="0.3">
      <c r="A15">
        <v>0</v>
      </c>
      <c r="B15">
        <f t="shared" si="2"/>
        <v>0.5</v>
      </c>
      <c r="C15">
        <f t="shared" si="3"/>
        <v>1</v>
      </c>
      <c r="J15" t="s">
        <v>35</v>
      </c>
      <c r="K15">
        <v>0.5</v>
      </c>
    </row>
    <row r="16" spans="1:16" x14ac:dyDescent="0.3">
      <c r="A16">
        <v>1</v>
      </c>
      <c r="B16">
        <f t="shared" si="2"/>
        <v>0.7310585786300049</v>
      </c>
      <c r="C16">
        <f t="shared" si="3"/>
        <v>2.7182818284590455</v>
      </c>
    </row>
    <row r="17" spans="1:3" x14ac:dyDescent="0.3">
      <c r="A17">
        <v>2</v>
      </c>
      <c r="B17">
        <f t="shared" si="2"/>
        <v>0.88079707797788231</v>
      </c>
      <c r="C17">
        <f t="shared" si="3"/>
        <v>7.3890560989306415</v>
      </c>
    </row>
    <row r="18" spans="1:3" x14ac:dyDescent="0.3">
      <c r="A18">
        <v>3</v>
      </c>
      <c r="B18">
        <f t="shared" si="2"/>
        <v>0.95257412682243336</v>
      </c>
      <c r="C18">
        <f t="shared" si="3"/>
        <v>20.085536923187732</v>
      </c>
    </row>
    <row r="19" spans="1:3" x14ac:dyDescent="0.3">
      <c r="A19">
        <v>4</v>
      </c>
      <c r="B19">
        <f t="shared" si="2"/>
        <v>0.98201379003790845</v>
      </c>
      <c r="C19">
        <f t="shared" si="3"/>
        <v>54.598150033144272</v>
      </c>
    </row>
    <row r="20" spans="1:3" x14ac:dyDescent="0.3">
      <c r="A20">
        <v>5</v>
      </c>
      <c r="B20">
        <f t="shared" si="2"/>
        <v>0.99330714907571527</v>
      </c>
      <c r="C20">
        <f t="shared" si="3"/>
        <v>148.41315910257936</v>
      </c>
    </row>
    <row r="21" spans="1:3" x14ac:dyDescent="0.3">
      <c r="A21">
        <v>6</v>
      </c>
      <c r="B21">
        <f t="shared" si="2"/>
        <v>0.99752737684336534</v>
      </c>
      <c r="C21">
        <f t="shared" si="3"/>
        <v>403.42879349275432</v>
      </c>
    </row>
    <row r="22" spans="1:3" x14ac:dyDescent="0.3">
      <c r="A22">
        <v>7</v>
      </c>
      <c r="B22">
        <f t="shared" si="2"/>
        <v>0.9990889488055994</v>
      </c>
      <c r="C22">
        <f t="shared" si="3"/>
        <v>1096.6331584285099</v>
      </c>
    </row>
    <row r="23" spans="1:3" x14ac:dyDescent="0.3">
      <c r="A23">
        <v>8</v>
      </c>
      <c r="B23">
        <f t="shared" si="2"/>
        <v>0.99966464986953363</v>
      </c>
      <c r="C23">
        <f t="shared" si="3"/>
        <v>2980.9579870426719</v>
      </c>
    </row>
    <row r="24" spans="1:3" x14ac:dyDescent="0.3">
      <c r="A24">
        <v>9</v>
      </c>
      <c r="B24">
        <f t="shared" si="2"/>
        <v>0.99987660542401369</v>
      </c>
      <c r="C24">
        <f t="shared" si="3"/>
        <v>8103.08392757004</v>
      </c>
    </row>
    <row r="25" spans="1:3" x14ac:dyDescent="0.3">
      <c r="A25">
        <v>10</v>
      </c>
      <c r="B25">
        <f t="shared" si="2"/>
        <v>0.99995460213129761</v>
      </c>
      <c r="C25">
        <f t="shared" si="3"/>
        <v>22026.465794828076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6D9E-6C45-4174-82E9-D3461C2AC230}">
  <dimension ref="A1:K9"/>
  <sheetViews>
    <sheetView workbookViewId="0">
      <selection activeCell="C6" sqref="C6"/>
    </sheetView>
  </sheetViews>
  <sheetFormatPr defaultRowHeight="14.4" x14ac:dyDescent="0.3"/>
  <cols>
    <col min="11" max="11" width="10.109375" bestFit="1" customWidth="1"/>
  </cols>
  <sheetData>
    <row r="1" spans="1:11" x14ac:dyDescent="0.3">
      <c r="A1" t="s">
        <v>45</v>
      </c>
      <c r="B1" t="s">
        <v>46</v>
      </c>
      <c r="C1" t="s">
        <v>47</v>
      </c>
      <c r="D1" t="s">
        <v>48</v>
      </c>
    </row>
    <row r="2" spans="1:11" x14ac:dyDescent="0.3">
      <c r="A2">
        <v>20</v>
      </c>
      <c r="B2">
        <v>0</v>
      </c>
      <c r="D2">
        <v>3.7</v>
      </c>
      <c r="E2">
        <f>1/(1+EXP(-D2))</f>
        <v>0.9758729785823308</v>
      </c>
      <c r="G2" t="s">
        <v>27</v>
      </c>
      <c r="H2">
        <v>0.2</v>
      </c>
      <c r="J2">
        <f>EXP(D2)/(1+EXP(D2))</f>
        <v>0.9758729785823308</v>
      </c>
      <c r="K2" s="6" t="s">
        <v>49</v>
      </c>
    </row>
    <row r="3" spans="1:11" x14ac:dyDescent="0.3">
      <c r="A3">
        <v>23</v>
      </c>
      <c r="B3">
        <v>0</v>
      </c>
      <c r="D3">
        <f t="shared" ref="D3:D9" si="0">$H$2+$H$3*A3</f>
        <v>16.299999999999997</v>
      </c>
      <c r="E3">
        <f t="shared" ref="E3:E9" si="1">1/(1+EXP(-D3))</f>
        <v>0.99999991663189902</v>
      </c>
      <c r="G3" t="s">
        <v>28</v>
      </c>
      <c r="H3">
        <v>0.7</v>
      </c>
    </row>
    <row r="4" spans="1:11" x14ac:dyDescent="0.3">
      <c r="A4">
        <v>24</v>
      </c>
      <c r="B4">
        <v>0</v>
      </c>
      <c r="D4">
        <f t="shared" si="0"/>
        <v>16.999999999999996</v>
      </c>
      <c r="E4">
        <f t="shared" si="1"/>
        <v>0.99999995860062441</v>
      </c>
    </row>
    <row r="5" spans="1:11" x14ac:dyDescent="0.3">
      <c r="A5">
        <v>30</v>
      </c>
      <c r="B5">
        <v>0</v>
      </c>
      <c r="D5">
        <f t="shared" si="0"/>
        <v>21.2</v>
      </c>
      <c r="E5">
        <f t="shared" si="1"/>
        <v>0.99999999937919237</v>
      </c>
    </row>
    <row r="6" spans="1:11" x14ac:dyDescent="0.3">
      <c r="A6">
        <v>31</v>
      </c>
      <c r="B6">
        <v>1</v>
      </c>
      <c r="D6">
        <f t="shared" si="0"/>
        <v>21.9</v>
      </c>
      <c r="E6">
        <f t="shared" si="1"/>
        <v>0.99999999969171616</v>
      </c>
    </row>
    <row r="7" spans="1:11" x14ac:dyDescent="0.3">
      <c r="A7">
        <v>32</v>
      </c>
      <c r="B7">
        <v>1</v>
      </c>
      <c r="D7">
        <f t="shared" si="0"/>
        <v>22.599999999999998</v>
      </c>
      <c r="E7">
        <f t="shared" si="1"/>
        <v>0.99999999984691068</v>
      </c>
    </row>
    <row r="8" spans="1:11" x14ac:dyDescent="0.3">
      <c r="A8">
        <v>35</v>
      </c>
      <c r="B8">
        <v>1</v>
      </c>
      <c r="D8">
        <f t="shared" si="0"/>
        <v>24.7</v>
      </c>
      <c r="E8">
        <f t="shared" si="1"/>
        <v>0.99999999998125322</v>
      </c>
    </row>
    <row r="9" spans="1:11" x14ac:dyDescent="0.3">
      <c r="A9">
        <v>37</v>
      </c>
      <c r="B9">
        <v>1</v>
      </c>
      <c r="D9">
        <f t="shared" si="0"/>
        <v>26.099999999999998</v>
      </c>
      <c r="E9">
        <f t="shared" si="1"/>
        <v>0.99999999999537703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4584-9B10-42C1-8705-9E046BBBD69E}">
  <dimension ref="A1:J12"/>
  <sheetViews>
    <sheetView tabSelected="1" topLeftCell="B1" workbookViewId="0">
      <selection activeCell="I4" sqref="I4"/>
    </sheetView>
  </sheetViews>
  <sheetFormatPr defaultRowHeight="14.4" x14ac:dyDescent="0.3"/>
  <cols>
    <col min="4" max="4" width="8.77734375" bestFit="1" customWidth="1"/>
  </cols>
  <sheetData>
    <row r="1" spans="1:10" x14ac:dyDescent="0.3">
      <c r="A1" t="s">
        <v>45</v>
      </c>
      <c r="B1" t="s">
        <v>46</v>
      </c>
      <c r="C1" t="s">
        <v>47</v>
      </c>
      <c r="D1" t="s">
        <v>50</v>
      </c>
      <c r="E1" t="s">
        <v>52</v>
      </c>
      <c r="F1" t="s">
        <v>51</v>
      </c>
    </row>
    <row r="2" spans="1:10" x14ac:dyDescent="0.3">
      <c r="A2">
        <v>25</v>
      </c>
      <c r="B2">
        <v>1</v>
      </c>
      <c r="C2">
        <f>EXP($J$2+$J$3*A2)/(1+EXP($J$2+$J$3*A2))</f>
        <v>0.11920292202211755</v>
      </c>
      <c r="E2">
        <f>LN(C2)</f>
        <v>-2.1269280110429727</v>
      </c>
      <c r="G2">
        <f>B2*E2+(1-B2)*LN(1-C2)</f>
        <v>-2.1269280110429727</v>
      </c>
      <c r="I2" t="s">
        <v>27</v>
      </c>
      <c r="J2">
        <v>-5</v>
      </c>
    </row>
    <row r="3" spans="1:10" x14ac:dyDescent="0.3">
      <c r="A3">
        <v>30</v>
      </c>
      <c r="B3">
        <v>1</v>
      </c>
      <c r="C3">
        <f t="shared" ref="C3:C10" si="0">EXP($J$2+$J$3*A3)/(1+EXP($J$2+$J$3*A3))</f>
        <v>0.1978161114414182</v>
      </c>
      <c r="E3">
        <f t="shared" ref="E3:E10" si="1">LN(C3)</f>
        <v>-1.6204174099184512</v>
      </c>
      <c r="G3">
        <f t="shared" ref="G3:G10" si="2">B3*E3+(1-B3)*LN(1-C3)</f>
        <v>-1.6204174099184512</v>
      </c>
      <c r="I3" t="s">
        <v>28</v>
      </c>
      <c r="J3">
        <v>0.12</v>
      </c>
    </row>
    <row r="4" spans="1:10" x14ac:dyDescent="0.3">
      <c r="A4">
        <v>34</v>
      </c>
      <c r="B4">
        <v>1</v>
      </c>
      <c r="C4">
        <f t="shared" si="0"/>
        <v>0.28495789429901025</v>
      </c>
      <c r="E4">
        <f t="shared" si="1"/>
        <v>-1.2554138489297306</v>
      </c>
      <c r="G4">
        <f t="shared" si="2"/>
        <v>-1.2554138489297306</v>
      </c>
    </row>
    <row r="5" spans="1:10" x14ac:dyDescent="0.3">
      <c r="A5">
        <v>36</v>
      </c>
      <c r="B5">
        <v>1</v>
      </c>
      <c r="C5">
        <f t="shared" si="0"/>
        <v>0.33626130259564735</v>
      </c>
      <c r="E5">
        <f t="shared" si="1"/>
        <v>-1.0898667349636622</v>
      </c>
      <c r="G5">
        <f t="shared" si="2"/>
        <v>-1.0898667349636622</v>
      </c>
    </row>
    <row r="6" spans="1:10" x14ac:dyDescent="0.3">
      <c r="A6">
        <v>37</v>
      </c>
      <c r="B6">
        <v>1</v>
      </c>
      <c r="C6">
        <f t="shared" si="0"/>
        <v>0.36354745971843355</v>
      </c>
      <c r="E6">
        <f t="shared" si="1"/>
        <v>-1.0118454273443067</v>
      </c>
      <c r="G6">
        <f t="shared" si="2"/>
        <v>-1.0118454273443067</v>
      </c>
    </row>
    <row r="7" spans="1:10" x14ac:dyDescent="0.3">
      <c r="A7">
        <v>20</v>
      </c>
      <c r="B7">
        <v>0</v>
      </c>
      <c r="C7">
        <f t="shared" si="0"/>
        <v>6.9138420343346815E-2</v>
      </c>
      <c r="E7">
        <f t="shared" si="1"/>
        <v>-2.67164469196767</v>
      </c>
      <c r="G7">
        <f t="shared" si="2"/>
        <v>-7.164469196766983E-2</v>
      </c>
    </row>
    <row r="8" spans="1:10" x14ac:dyDescent="0.3">
      <c r="A8">
        <v>23</v>
      </c>
      <c r="B8">
        <v>0</v>
      </c>
      <c r="C8">
        <f t="shared" si="0"/>
        <v>9.621554171069284E-2</v>
      </c>
      <c r="E8">
        <f t="shared" si="1"/>
        <v>-2.3411643781150726</v>
      </c>
      <c r="G8">
        <f t="shared" si="2"/>
        <v>-0.10116437811507244</v>
      </c>
    </row>
    <row r="9" spans="1:10" x14ac:dyDescent="0.3">
      <c r="A9">
        <v>24</v>
      </c>
      <c r="B9">
        <v>0</v>
      </c>
      <c r="C9">
        <f t="shared" si="0"/>
        <v>0.10716807048652817</v>
      </c>
      <c r="E9">
        <f t="shared" si="1"/>
        <v>-2.2333569246506415</v>
      </c>
      <c r="G9">
        <f t="shared" si="2"/>
        <v>-0.11335692465064129</v>
      </c>
    </row>
    <row r="10" spans="1:10" x14ac:dyDescent="0.3">
      <c r="A10">
        <v>25</v>
      </c>
      <c r="B10">
        <v>0</v>
      </c>
      <c r="C10">
        <f t="shared" si="0"/>
        <v>0.11920292202211755</v>
      </c>
      <c r="E10">
        <f t="shared" si="1"/>
        <v>-2.1269280110429727</v>
      </c>
      <c r="G10">
        <f t="shared" si="2"/>
        <v>-0.12692801104297252</v>
      </c>
    </row>
    <row r="12" spans="1:10" x14ac:dyDescent="0.3">
      <c r="G12">
        <f>SUM(G2:G10)</f>
        <v>-7.5175654379754793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2023-04-04T04:50:58Z</dcterms:created>
  <dcterms:modified xsi:type="dcterms:W3CDTF">2023-04-05T01:20:26Z</dcterms:modified>
</cp:coreProperties>
</file>