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ACA603C2-F3CC-42D0-80B4-36270F0BF1FA}" xr6:coauthVersionLast="47" xr6:coauthVersionMax="47" xr10:uidLastSave="{00000000-0000-0000-0000-000000000000}"/>
  <bookViews>
    <workbookView xWindow="-108" yWindow="-108" windowWidth="23256" windowHeight="12456" xr2:uid="{773170AF-EA14-4646-A7F5-547F24E7D6E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solver_adj" localSheetId="0" hidden="1">Sheet1!$K$1:$K$2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um" localSheetId="0" hidden="1">0</definedName>
    <definedName name="solver_num" localSheetId="2" hidden="1">0</definedName>
    <definedName name="solver_nwt" localSheetId="0" hidden="1">1</definedName>
    <definedName name="solver_opt" localSheetId="0" hidden="1">Sheet1!$G$8</definedName>
    <definedName name="solver_opt" localSheetId="2" hidden="1">Sheet3!$C$3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H18" i="1"/>
  <c r="H12" i="1"/>
  <c r="H13" i="1"/>
  <c r="H14" i="1"/>
  <c r="H15" i="1"/>
  <c r="H11" i="1"/>
  <c r="E18" i="1"/>
  <c r="E22" i="1"/>
  <c r="E20" i="1"/>
  <c r="E17" i="1"/>
  <c r="G12" i="1"/>
  <c r="G13" i="1"/>
  <c r="G14" i="1"/>
  <c r="G15" i="1"/>
  <c r="G11" i="1"/>
  <c r="D3" i="3"/>
  <c r="K8" i="1"/>
  <c r="E11" i="1" s="1"/>
  <c r="F12" i="1"/>
  <c r="F13" i="1"/>
  <c r="F14" i="1"/>
  <c r="F15" i="1"/>
  <c r="F11" i="1"/>
  <c r="K9" i="1"/>
  <c r="K14" i="1" s="1"/>
  <c r="K12" i="1"/>
  <c r="K11" i="1"/>
  <c r="K10" i="1"/>
  <c r="E14" i="1" l="1"/>
  <c r="E12" i="1"/>
  <c r="E15" i="1"/>
  <c r="E13" i="1"/>
  <c r="E3" i="1" l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2" i="1"/>
  <c r="F2" i="1" s="1"/>
  <c r="G2" i="1" s="1"/>
  <c r="G8" i="1" l="1"/>
</calcChain>
</file>

<file path=xl/sharedStrings.xml><?xml version="1.0" encoding="utf-8"?>
<sst xmlns="http://schemas.openxmlformats.org/spreadsheetml/2006/main" count="123" uniqueCount="60">
  <si>
    <t>Y</t>
  </si>
  <si>
    <t>X</t>
  </si>
  <si>
    <t>alpha</t>
  </si>
  <si>
    <t>beta</t>
  </si>
  <si>
    <t>Yhat</t>
  </si>
  <si>
    <t>Error for each</t>
  </si>
  <si>
    <t>Sq Error for each</t>
  </si>
  <si>
    <t>yi-yhat sq</t>
  </si>
  <si>
    <t>Ybar</t>
  </si>
  <si>
    <t>xi-xbar</t>
  </si>
  <si>
    <t>xbar</t>
  </si>
  <si>
    <t>yi-ybar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</si>
  <si>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</si>
  <si>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</si>
  <si>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</si>
  <si>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</si>
  <si>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</si>
  <si>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</si>
  <si>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</si>
  <si>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</si>
  <si>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</si>
  <si>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</si>
  <si>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</si>
  <si>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</si>
  <si>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</si>
  <si>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</si>
  <si>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</si>
  <si>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</si>
  <si>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</si>
  <si>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</si>
  <si>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</si>
  <si>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</si>
  <si>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</si>
  <si>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</si>
  <si>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</si>
  <si>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</si>
  <si>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</si>
  <si>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X1</t>
  </si>
  <si>
    <t>X2</t>
  </si>
  <si>
    <t>X Variable 2</t>
  </si>
  <si>
    <t>heteroscedasticity</t>
  </si>
  <si>
    <t>product</t>
  </si>
  <si>
    <t>Beta</t>
  </si>
  <si>
    <t>R2</t>
  </si>
  <si>
    <t>H0</t>
  </si>
  <si>
    <t>Ha</t>
  </si>
  <si>
    <t>Alpha not =</t>
  </si>
  <si>
    <t>Alpha =</t>
  </si>
  <si>
    <t>Hypothesis for alpha</t>
  </si>
  <si>
    <t>Hypothesis for beta</t>
  </si>
  <si>
    <t>Beta=</t>
  </si>
  <si>
    <t>Beta not=</t>
  </si>
  <si>
    <t>Step2</t>
  </si>
  <si>
    <t>Step1</t>
  </si>
  <si>
    <t>Std error(alpha)</t>
  </si>
  <si>
    <t>Std error(beta)</t>
  </si>
  <si>
    <t>Tcal</t>
  </si>
  <si>
    <t>(Alpha-H0:alpha)/SE(alpha)</t>
  </si>
  <si>
    <t>df = n-2</t>
  </si>
  <si>
    <t>stdDev/(sqrt(sum(x-xbar))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</si>
</sst>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42EE-CF29-4D78-A4DF-626BC4877D20}">
  <dimension ref="C1:L40"/>
  <sheetViews>
    <sheetView tabSelected="1" topLeftCell="A28" workbookViewId="0">
      <selection activeCell="J36" sqref="J36"/>
    </sheetView>
  </sheetViews>
  <sheetFormatPr defaultRowHeight="14.4" x14ac:dyDescent="0.3"/>
  <cols>
    <col min="5" max="5" width="8.88671875" customWidth="1"/>
    <col min="6" max="6" width="12.33203125" bestFit="1" customWidth="1"/>
    <col min="7" max="7" width="16" bestFit="1" customWidth="1"/>
    <col min="8" max="8" width="14.77734375" customWidth="1"/>
    <col min="9" max="9" width="17.88671875" bestFit="1" customWidth="1"/>
    <col min="10" max="10" width="23.109375" bestFit="1" customWidth="1"/>
    <col min="11" max="11" width="10.21875" bestFit="1" customWidth="1"/>
  </cols>
  <sheetData>
    <row r="1" spans="3:11" x14ac:dyDescent="0.3"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>
        <v>0</v>
      </c>
    </row>
    <row r="2" spans="3:11" x14ac:dyDescent="0.3">
      <c r="C2">
        <v>20</v>
      </c>
      <c r="D2">
        <v>5</v>
      </c>
      <c r="E2">
        <f>($K$2*$D$2)+K1</f>
        <v>0</v>
      </c>
      <c r="F2">
        <f>C2-E2</f>
        <v>20</v>
      </c>
      <c r="G2">
        <f>F2^2</f>
        <v>400</v>
      </c>
      <c r="J2" t="s">
        <v>3</v>
      </c>
      <c r="K2">
        <v>0</v>
      </c>
    </row>
    <row r="3" spans="3:11" x14ac:dyDescent="0.3">
      <c r="C3">
        <v>30</v>
      </c>
      <c r="D3">
        <v>7</v>
      </c>
      <c r="E3">
        <f t="shared" ref="E3:E6" si="0">($K$2*$D$2)+K2</f>
        <v>0</v>
      </c>
      <c r="F3">
        <f t="shared" ref="F3:F6" si="1">C3-E3</f>
        <v>30</v>
      </c>
      <c r="G3">
        <f t="shared" ref="G3:G6" si="2">F3^2</f>
        <v>900</v>
      </c>
    </row>
    <row r="4" spans="3:11" x14ac:dyDescent="0.3">
      <c r="C4">
        <v>40</v>
      </c>
      <c r="D4">
        <v>9</v>
      </c>
      <c r="E4">
        <f t="shared" si="0"/>
        <v>0</v>
      </c>
      <c r="F4">
        <f t="shared" si="1"/>
        <v>40</v>
      </c>
      <c r="G4">
        <f t="shared" si="2"/>
        <v>1600</v>
      </c>
    </row>
    <row r="5" spans="3:11" x14ac:dyDescent="0.3">
      <c r="C5">
        <v>60</v>
      </c>
      <c r="D5">
        <v>12</v>
      </c>
      <c r="E5">
        <f t="shared" si="0"/>
        <v>0</v>
      </c>
      <c r="F5">
        <f t="shared" si="1"/>
        <v>60</v>
      </c>
      <c r="G5">
        <f t="shared" si="2"/>
        <v>3600</v>
      </c>
    </row>
    <row r="6" spans="3:11" x14ac:dyDescent="0.3">
      <c r="C6">
        <v>100</v>
      </c>
      <c r="D6">
        <v>15</v>
      </c>
      <c r="E6">
        <f t="shared" si="0"/>
        <v>0</v>
      </c>
      <c r="F6">
        <f t="shared" si="1"/>
        <v>100</v>
      </c>
      <c r="G6">
        <f t="shared" si="2"/>
        <v>10000</v>
      </c>
    </row>
    <row r="8" spans="3:11" x14ac:dyDescent="0.3">
      <c r="G8">
        <f>SUM(G2:G6)</f>
        <v>16500</v>
      </c>
      <c r="J8" t="s">
        <v>10</v>
      </c>
      <c r="K8">
        <f>AVERAGE(D2:D6)</f>
        <v>9.6</v>
      </c>
    </row>
    <row r="9" spans="3:11" x14ac:dyDescent="0.3">
      <c r="J9" t="s">
        <v>8</v>
      </c>
      <c r="K9">
        <f>AVERAGE(C2:C6)</f>
        <v>50</v>
      </c>
    </row>
    <row r="10" spans="3:11" x14ac:dyDescent="0.3">
      <c r="C10" t="s">
        <v>1</v>
      </c>
      <c r="D10" t="s">
        <v>0</v>
      </c>
      <c r="E10" t="s">
        <v>9</v>
      </c>
      <c r="F10" t="s">
        <v>11</v>
      </c>
      <c r="G10" t="s">
        <v>41</v>
      </c>
      <c r="K10">
        <f>_xlfn.COVARIANCE.P(C2:C6, D2:D6)</f>
        <v>98</v>
      </c>
    </row>
    <row r="11" spans="3:11" x14ac:dyDescent="0.3">
      <c r="C11">
        <v>5</v>
      </c>
      <c r="D11">
        <v>20</v>
      </c>
      <c r="E11">
        <f>D2-$K$8</f>
        <v>-4.5999999999999996</v>
      </c>
      <c r="F11">
        <f>C2-$K$9</f>
        <v>-30</v>
      </c>
      <c r="G11">
        <f>E11*F11</f>
        <v>138</v>
      </c>
      <c r="H11">
        <f>E11^2</f>
        <v>21.159999999999997</v>
      </c>
      <c r="K11">
        <f>_xlfn.VAR.P(C2:C6)</f>
        <v>800</v>
      </c>
    </row>
    <row r="12" spans="3:11" x14ac:dyDescent="0.3">
      <c r="C12">
        <v>7</v>
      </c>
      <c r="D12">
        <v>30</v>
      </c>
      <c r="E12">
        <f>D3-$K$8</f>
        <v>-2.5999999999999996</v>
      </c>
      <c r="F12">
        <f t="shared" ref="F12:F15" si="3">C3-$K$9</f>
        <v>-20</v>
      </c>
      <c r="G12">
        <f t="shared" ref="G12:G15" si="4">E12*F12</f>
        <v>51.999999999999993</v>
      </c>
      <c r="H12">
        <f t="shared" ref="H12:H15" si="5">E12^2</f>
        <v>6.759999999999998</v>
      </c>
      <c r="J12" t="s">
        <v>3</v>
      </c>
      <c r="K12">
        <f>K10/K11</f>
        <v>0.1225</v>
      </c>
    </row>
    <row r="13" spans="3:11" x14ac:dyDescent="0.3">
      <c r="C13">
        <v>9</v>
      </c>
      <c r="D13">
        <v>40</v>
      </c>
      <c r="E13">
        <f>D4-$K$8</f>
        <v>-0.59999999999999964</v>
      </c>
      <c r="F13">
        <f t="shared" si="3"/>
        <v>-10</v>
      </c>
      <c r="G13">
        <f t="shared" si="4"/>
        <v>5.9999999999999964</v>
      </c>
      <c r="H13">
        <f t="shared" si="5"/>
        <v>0.3599999999999996</v>
      </c>
    </row>
    <row r="14" spans="3:11" x14ac:dyDescent="0.3">
      <c r="C14">
        <v>12</v>
      </c>
      <c r="D14">
        <v>60</v>
      </c>
      <c r="E14">
        <f>D5-$K$8</f>
        <v>2.4000000000000004</v>
      </c>
      <c r="F14">
        <f t="shared" si="3"/>
        <v>10</v>
      </c>
      <c r="G14">
        <f t="shared" si="4"/>
        <v>24.000000000000004</v>
      </c>
      <c r="H14">
        <f t="shared" si="5"/>
        <v>5.7600000000000016</v>
      </c>
      <c r="J14" t="s">
        <v>2</v>
      </c>
      <c r="K14">
        <f>K9-(K12*AVERAGE(D2:D6))</f>
        <v>48.823999999999998</v>
      </c>
    </row>
    <row r="15" spans="3:11" x14ac:dyDescent="0.3">
      <c r="C15">
        <v>15</v>
      </c>
      <c r="D15">
        <v>100</v>
      </c>
      <c r="E15">
        <f t="shared" ref="E15" si="6">D6-$K$8</f>
        <v>5.4</v>
      </c>
      <c r="F15">
        <f t="shared" si="3"/>
        <v>50</v>
      </c>
      <c r="G15">
        <f t="shared" si="4"/>
        <v>270</v>
      </c>
      <c r="H15">
        <f t="shared" si="5"/>
        <v>29.160000000000004</v>
      </c>
    </row>
    <row r="17" spans="4:12" x14ac:dyDescent="0.3">
      <c r="E17">
        <f>SUM(G11:G15)</f>
        <v>490</v>
      </c>
    </row>
    <row r="18" spans="4:12" x14ac:dyDescent="0.3">
      <c r="E18">
        <f>E17/9</f>
        <v>54.444444444444443</v>
      </c>
      <c r="H18">
        <f>SUM(H11:H15)</f>
        <v>63.199999999999996</v>
      </c>
    </row>
    <row r="19" spans="4:12" x14ac:dyDescent="0.3">
      <c r="H19">
        <f>H18/5</f>
        <v>12.639999999999999</v>
      </c>
    </row>
    <row r="20" spans="4:12" x14ac:dyDescent="0.3">
      <c r="E20">
        <f>_xlfn.VAR.P(C11:C15)</f>
        <v>12.64</v>
      </c>
      <c r="G20" t="s">
        <v>40</v>
      </c>
      <c r="K20" t="s">
        <v>2</v>
      </c>
      <c r="L20">
        <v>24.43</v>
      </c>
    </row>
    <row r="21" spans="4:12" x14ac:dyDescent="0.3">
      <c r="K21" t="s">
        <v>3</v>
      </c>
      <c r="L21">
        <v>7.75</v>
      </c>
    </row>
    <row r="22" spans="4:12" x14ac:dyDescent="0.3">
      <c r="D22" t="s">
        <v>42</v>
      </c>
      <c r="E22">
        <f>E18/E20</f>
        <v>4.3073136427566805</v>
      </c>
      <c r="K22" t="s">
        <v>43</v>
      </c>
      <c r="L22">
        <v>0.94</v>
      </c>
    </row>
    <row r="23" spans="4:12" x14ac:dyDescent="0.3">
      <c r="I23" s="4" t="s">
        <v>53</v>
      </c>
    </row>
    <row r="24" spans="4:12" x14ac:dyDescent="0.3">
      <c r="I24" t="s">
        <v>48</v>
      </c>
      <c r="J24" t="s">
        <v>44</v>
      </c>
      <c r="K24" t="s">
        <v>47</v>
      </c>
      <c r="L24">
        <v>0</v>
      </c>
    </row>
    <row r="25" spans="4:12" x14ac:dyDescent="0.3">
      <c r="J25" t="s">
        <v>45</v>
      </c>
      <c r="K25" t="s">
        <v>46</v>
      </c>
      <c r="L25">
        <v>0</v>
      </c>
    </row>
    <row r="28" spans="4:12" x14ac:dyDescent="0.3">
      <c r="I28" t="s">
        <v>49</v>
      </c>
      <c r="J28" t="s">
        <v>44</v>
      </c>
      <c r="K28" t="s">
        <v>50</v>
      </c>
      <c r="L28">
        <v>0</v>
      </c>
    </row>
    <row r="29" spans="4:12" x14ac:dyDescent="0.3">
      <c r="J29" t="s">
        <v>45</v>
      </c>
      <c r="K29" t="s">
        <v>51</v>
      </c>
      <c r="L29">
        <v>0</v>
      </c>
    </row>
    <row r="33" spans="9:10" x14ac:dyDescent="0.3">
      <c r="I33" s="4" t="s">
        <v>52</v>
      </c>
    </row>
    <row r="35" spans="9:10" x14ac:dyDescent="0.3">
      <c r="I35" t="s">
        <v>54</v>
      </c>
      <c r="J35" t="s">
        <v>59</v>
      </c>
    </row>
    <row r="36" spans="9:10" x14ac:dyDescent="0.3">
      <c r="I36" t="s">
        <v>55</v>
      </c>
    </row>
    <row r="39" spans="9:10" x14ac:dyDescent="0.3">
      <c r="I39" t="s">
        <v>56</v>
      </c>
      <c r="J39" t="s">
        <v>57</v>
      </c>
    </row>
    <row r="40" spans="9:10" x14ac:dyDescent="0.3">
      <c r="I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1713-FF1C-4122-B310-BD43AC514D81}">
  <dimension ref="A1:I18"/>
  <sheetViews>
    <sheetView workbookViewId="0">
      <selection activeCell="L9" sqref="L9"/>
    </sheetView>
  </sheetViews>
  <sheetFormatPr defaultRowHeight="14.4" x14ac:dyDescent="0.3"/>
  <sheetData>
    <row r="1" spans="1:9" x14ac:dyDescent="0.3">
      <c r="A1" t="s">
        <v>12</v>
      </c>
    </row>
    <row r="2" spans="1:9" ht="15" thickBot="1" x14ac:dyDescent="0.35"/>
    <row r="3" spans="1:9" x14ac:dyDescent="0.3">
      <c r="A3" s="3" t="s">
        <v>13</v>
      </c>
      <c r="B3" s="3"/>
    </row>
    <row r="4" spans="1:9" x14ac:dyDescent="0.3">
      <c r="A4" t="s">
        <v>14</v>
      </c>
      <c r="B4">
        <v>0.97455767311526931</v>
      </c>
    </row>
    <row r="5" spans="1:9" x14ac:dyDescent="0.3">
      <c r="A5" t="s">
        <v>15</v>
      </c>
      <c r="B5">
        <v>0.94976265822784811</v>
      </c>
    </row>
    <row r="6" spans="1:9" x14ac:dyDescent="0.3">
      <c r="A6" t="s">
        <v>16</v>
      </c>
      <c r="B6">
        <v>0.93301687763713081</v>
      </c>
    </row>
    <row r="7" spans="1:9" x14ac:dyDescent="0.3">
      <c r="A7" t="s">
        <v>17</v>
      </c>
      <c r="B7">
        <v>8.1843217411627442</v>
      </c>
    </row>
    <row r="8" spans="1:9" ht="15" thickBot="1" x14ac:dyDescent="0.35">
      <c r="A8" s="1" t="s">
        <v>18</v>
      </c>
      <c r="B8" s="1">
        <v>5</v>
      </c>
    </row>
    <row r="10" spans="1:9" ht="15" thickBot="1" x14ac:dyDescent="0.35">
      <c r="A10" t="s">
        <v>19</v>
      </c>
    </row>
    <row r="11" spans="1:9" x14ac:dyDescent="0.3">
      <c r="A11" s="2"/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</row>
    <row r="12" spans="1:9" x14ac:dyDescent="0.3">
      <c r="A12" t="s">
        <v>20</v>
      </c>
      <c r="B12">
        <v>1</v>
      </c>
      <c r="C12">
        <v>3799.0506329113923</v>
      </c>
      <c r="D12">
        <v>3799.0506329113923</v>
      </c>
      <c r="E12">
        <v>56.716535433070888</v>
      </c>
      <c r="F12">
        <v>4.8529376468155585E-3</v>
      </c>
    </row>
    <row r="13" spans="1:9" x14ac:dyDescent="0.3">
      <c r="A13" t="s">
        <v>21</v>
      </c>
      <c r="B13">
        <v>3</v>
      </c>
      <c r="C13">
        <v>200.94936708860752</v>
      </c>
      <c r="D13">
        <v>66.983122362869167</v>
      </c>
    </row>
    <row r="14" spans="1:9" ht="15" thickBot="1" x14ac:dyDescent="0.35">
      <c r="A14" s="1" t="s">
        <v>22</v>
      </c>
      <c r="B14" s="1">
        <v>4</v>
      </c>
      <c r="C14" s="1">
        <v>4000</v>
      </c>
      <c r="D14" s="1"/>
      <c r="E14" s="1"/>
      <c r="F14" s="1"/>
    </row>
    <row r="15" spans="1:9" ht="15" thickBot="1" x14ac:dyDescent="0.35"/>
    <row r="16" spans="1:9" x14ac:dyDescent="0.3">
      <c r="A16" s="2"/>
      <c r="B16" s="2" t="s">
        <v>29</v>
      </c>
      <c r="C16" s="2" t="s">
        <v>17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</row>
    <row r="17" spans="1:9" x14ac:dyDescent="0.3">
      <c r="A17" t="s">
        <v>23</v>
      </c>
      <c r="B17">
        <v>-24.430379746835442</v>
      </c>
      <c r="C17">
        <v>10.539130839632096</v>
      </c>
      <c r="D17">
        <v>-2.3180639958435383</v>
      </c>
      <c r="E17">
        <v>0.10326667422661535</v>
      </c>
      <c r="F17">
        <v>-57.970597748324202</v>
      </c>
      <c r="G17">
        <v>9.1098382546533188</v>
      </c>
      <c r="H17">
        <v>-57.970597748324202</v>
      </c>
      <c r="I17">
        <v>9.1098382546533188</v>
      </c>
    </row>
    <row r="18" spans="1:9" ht="15" thickBot="1" x14ac:dyDescent="0.35">
      <c r="A18" s="1" t="s">
        <v>36</v>
      </c>
      <c r="B18" s="1">
        <v>7.7531645569620258</v>
      </c>
      <c r="C18" s="1">
        <v>1.0294947940898276</v>
      </c>
      <c r="D18" s="1">
        <v>7.5310381378048339</v>
      </c>
      <c r="E18" s="1">
        <v>4.8529376468155585E-3</v>
      </c>
      <c r="F18" s="1">
        <v>4.476852653202041</v>
      </c>
      <c r="G18" s="1">
        <v>11.029476460722011</v>
      </c>
      <c r="H18" s="1">
        <v>4.476852653202041</v>
      </c>
      <c r="I18" s="1">
        <v>11.029476460722011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6B14-E3AB-4142-8DED-F7968E22C28D}">
  <dimension ref="A1:D6"/>
  <sheetViews>
    <sheetView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37</v>
      </c>
      <c r="C1" t="s">
        <v>38</v>
      </c>
    </row>
    <row r="2" spans="1:4" x14ac:dyDescent="0.3">
      <c r="A2">
        <v>20</v>
      </c>
      <c r="B2">
        <v>5</v>
      </c>
      <c r="C2">
        <v>6</v>
      </c>
    </row>
    <row r="3" spans="1:4" x14ac:dyDescent="0.3">
      <c r="A3">
        <v>30</v>
      </c>
      <c r="B3">
        <v>7</v>
      </c>
      <c r="C3">
        <v>18</v>
      </c>
      <c r="D3">
        <f>CORREL(C2:C6, B2:B6)</f>
        <v>0.4899897346271383</v>
      </c>
    </row>
    <row r="4" spans="1:4" x14ac:dyDescent="0.3">
      <c r="A4">
        <v>40</v>
      </c>
      <c r="B4">
        <v>9</v>
      </c>
      <c r="C4">
        <v>10</v>
      </c>
    </row>
    <row r="5" spans="1:4" x14ac:dyDescent="0.3">
      <c r="A5">
        <v>60</v>
      </c>
      <c r="B5">
        <v>12</v>
      </c>
      <c r="C5">
        <v>13</v>
      </c>
    </row>
    <row r="6" spans="1:4" x14ac:dyDescent="0.3">
      <c r="A6">
        <v>100</v>
      </c>
      <c r="B6">
        <v>15</v>
      </c>
      <c r="C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95DC-C320-4CAE-AC1B-0C949FDFF9EE}">
  <dimension ref="A1:I19"/>
  <sheetViews>
    <sheetView workbookViewId="0">
      <selection activeCell="B5" sqref="B5"/>
    </sheetView>
  </sheetViews>
  <sheetFormatPr defaultRowHeight="14.4" x14ac:dyDescent="0.3"/>
  <sheetData>
    <row r="1" spans="1:9" x14ac:dyDescent="0.3">
      <c r="A1" t="s">
        <v>12</v>
      </c>
    </row>
    <row r="2" spans="1:9" ht="15" thickBot="1" x14ac:dyDescent="0.35"/>
    <row r="3" spans="1:9" x14ac:dyDescent="0.3">
      <c r="A3" s="3" t="s">
        <v>13</v>
      </c>
      <c r="B3" s="3"/>
    </row>
    <row r="4" spans="1:9" x14ac:dyDescent="0.3">
      <c r="A4" t="s">
        <v>14</v>
      </c>
      <c r="B4">
        <v>0.97455767311526931</v>
      </c>
    </row>
    <row r="5" spans="1:9" x14ac:dyDescent="0.3">
      <c r="A5" t="s">
        <v>15</v>
      </c>
      <c r="B5">
        <v>0.94976265822784811</v>
      </c>
    </row>
    <row r="6" spans="1:9" x14ac:dyDescent="0.3">
      <c r="A6" t="s">
        <v>16</v>
      </c>
      <c r="B6">
        <v>0.59968354430379744</v>
      </c>
    </row>
    <row r="7" spans="1:9" x14ac:dyDescent="0.3">
      <c r="A7" t="s">
        <v>17</v>
      </c>
      <c r="B7">
        <v>8.1843217411627442</v>
      </c>
    </row>
    <row r="8" spans="1:9" ht="15" thickBot="1" x14ac:dyDescent="0.35">
      <c r="A8" s="1" t="s">
        <v>18</v>
      </c>
      <c r="B8" s="1">
        <v>5</v>
      </c>
    </row>
    <row r="10" spans="1:9" ht="15" thickBot="1" x14ac:dyDescent="0.35">
      <c r="A10" t="s">
        <v>19</v>
      </c>
    </row>
    <row r="11" spans="1:9" x14ac:dyDescent="0.3">
      <c r="A11" s="2"/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</row>
    <row r="12" spans="1:9" x14ac:dyDescent="0.3">
      <c r="A12" t="s">
        <v>20</v>
      </c>
      <c r="B12">
        <v>2</v>
      </c>
      <c r="C12">
        <v>3799.0506329113923</v>
      </c>
      <c r="D12">
        <v>1899.5253164556962</v>
      </c>
      <c r="E12">
        <v>56.716535433070888</v>
      </c>
      <c r="F12">
        <v>1.7326057298772169E-2</v>
      </c>
    </row>
    <row r="13" spans="1:9" x14ac:dyDescent="0.3">
      <c r="A13" t="s">
        <v>21</v>
      </c>
      <c r="B13">
        <v>3</v>
      </c>
      <c r="C13">
        <v>200.94936708860752</v>
      </c>
      <c r="D13">
        <v>66.983122362869167</v>
      </c>
    </row>
    <row r="14" spans="1:9" ht="15" thickBot="1" x14ac:dyDescent="0.35">
      <c r="A14" s="1" t="s">
        <v>22</v>
      </c>
      <c r="B14" s="1">
        <v>5</v>
      </c>
      <c r="C14" s="1">
        <v>4000</v>
      </c>
      <c r="D14" s="1"/>
      <c r="E14" s="1"/>
      <c r="F14" s="1"/>
    </row>
    <row r="15" spans="1:9" ht="15" thickBot="1" x14ac:dyDescent="0.35"/>
    <row r="16" spans="1:9" x14ac:dyDescent="0.3">
      <c r="A16" s="2"/>
      <c r="B16" s="2" t="s">
        <v>29</v>
      </c>
      <c r="C16" s="2" t="s">
        <v>17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</row>
    <row r="17" spans="1:9" x14ac:dyDescent="0.3">
      <c r="A17" t="s">
        <v>23</v>
      </c>
      <c r="B17">
        <v>-32.183544303797476</v>
      </c>
      <c r="C17">
        <v>11.510101710335018</v>
      </c>
      <c r="D17">
        <v>-2.7961129374642795</v>
      </c>
      <c r="E17">
        <v>6.8072194879756839E-2</v>
      </c>
      <c r="F17">
        <v>-68.813824965292852</v>
      </c>
      <c r="G17">
        <v>4.4467363576979011</v>
      </c>
      <c r="H17">
        <v>-68.813824965292852</v>
      </c>
      <c r="I17">
        <v>4.4467363576979011</v>
      </c>
    </row>
    <row r="18" spans="1:9" x14ac:dyDescent="0.3">
      <c r="A18" t="s">
        <v>36</v>
      </c>
      <c r="B18">
        <v>0</v>
      </c>
      <c r="C18">
        <v>0</v>
      </c>
      <c r="D18">
        <v>65535</v>
      </c>
      <c r="E18" t="e">
        <v>#NUM!</v>
      </c>
      <c r="F18">
        <v>0</v>
      </c>
      <c r="G18">
        <v>0</v>
      </c>
      <c r="H18">
        <v>0</v>
      </c>
      <c r="I18">
        <v>0</v>
      </c>
    </row>
    <row r="19" spans="1:9" ht="15" thickBot="1" x14ac:dyDescent="0.35">
      <c r="A19" s="1" t="s">
        <v>39</v>
      </c>
      <c r="B19" s="1">
        <v>7.7531645569620258</v>
      </c>
      <c r="C19" s="1">
        <v>1.0294947940898276</v>
      </c>
      <c r="D19" s="1">
        <v>7.5310381378048339</v>
      </c>
      <c r="E19" s="1" t="e">
        <v>#NUM!</v>
      </c>
      <c r="F19" s="1">
        <v>4.476852653202041</v>
      </c>
      <c r="G19" s="1">
        <v>11.029476460722011</v>
      </c>
      <c r="H19" s="1">
        <v>4.476852653202041</v>
      </c>
      <c r="I19" s="1">
        <v>11.029476460722011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99C8-1AEE-40EE-A80F-5C274957AD0B}">
  <dimension ref="A1:I19"/>
  <sheetViews>
    <sheetView workbookViewId="0">
      <selection activeCell="G21" sqref="G21"/>
    </sheetView>
  </sheetViews>
  <sheetFormatPr defaultRowHeight="14.4" x14ac:dyDescent="0.3"/>
  <sheetData>
    <row r="1" spans="1:9" x14ac:dyDescent="0.3">
      <c r="A1" t="s">
        <v>12</v>
      </c>
    </row>
    <row r="2" spans="1:9" ht="15" thickBot="1" x14ac:dyDescent="0.35"/>
    <row r="3" spans="1:9" x14ac:dyDescent="0.3">
      <c r="A3" s="3" t="s">
        <v>13</v>
      </c>
      <c r="B3" s="3"/>
    </row>
    <row r="4" spans="1:9" x14ac:dyDescent="0.3">
      <c r="A4" t="s">
        <v>14</v>
      </c>
      <c r="B4">
        <v>0.97456230662678356</v>
      </c>
    </row>
    <row r="5" spans="1:9" x14ac:dyDescent="0.3">
      <c r="A5" t="s">
        <v>15</v>
      </c>
      <c r="B5">
        <v>0.94977168949771695</v>
      </c>
    </row>
    <row r="6" spans="1:9" x14ac:dyDescent="0.3">
      <c r="A6" t="s">
        <v>16</v>
      </c>
      <c r="B6">
        <v>0.89954337899543391</v>
      </c>
    </row>
    <row r="7" spans="1:9" x14ac:dyDescent="0.3">
      <c r="A7" t="s">
        <v>17</v>
      </c>
      <c r="B7">
        <v>10.022805046720514</v>
      </c>
    </row>
    <row r="8" spans="1:9" ht="15" thickBot="1" x14ac:dyDescent="0.35">
      <c r="A8" s="1" t="s">
        <v>18</v>
      </c>
      <c r="B8" s="1">
        <v>5</v>
      </c>
    </row>
    <row r="10" spans="1:9" ht="15" thickBot="1" x14ac:dyDescent="0.35">
      <c r="A10" t="s">
        <v>19</v>
      </c>
    </row>
    <row r="11" spans="1:9" x14ac:dyDescent="0.3">
      <c r="A11" s="2"/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</row>
    <row r="12" spans="1:9" x14ac:dyDescent="0.3">
      <c r="A12" t="s">
        <v>20</v>
      </c>
      <c r="B12">
        <v>2</v>
      </c>
      <c r="C12">
        <v>3799.0867579908677</v>
      </c>
      <c r="D12">
        <v>1899.5433789954338</v>
      </c>
      <c r="E12">
        <v>18.909090909090914</v>
      </c>
      <c r="F12">
        <v>5.0228310502283102E-2</v>
      </c>
    </row>
    <row r="13" spans="1:9" x14ac:dyDescent="0.3">
      <c r="A13" t="s">
        <v>21</v>
      </c>
      <c r="B13">
        <v>2</v>
      </c>
      <c r="C13">
        <v>200.91324200913238</v>
      </c>
      <c r="D13">
        <v>100.45662100456619</v>
      </c>
    </row>
    <row r="14" spans="1:9" ht="15" thickBot="1" x14ac:dyDescent="0.35">
      <c r="A14" s="1" t="s">
        <v>22</v>
      </c>
      <c r="B14" s="1">
        <v>4</v>
      </c>
      <c r="C14" s="1">
        <v>4000</v>
      </c>
      <c r="D14" s="1"/>
      <c r="E14" s="1"/>
      <c r="F14" s="1"/>
    </row>
    <row r="15" spans="1:9" ht="15" thickBot="1" x14ac:dyDescent="0.35"/>
    <row r="16" spans="1:9" x14ac:dyDescent="0.3">
      <c r="A16" s="2"/>
      <c r="B16" s="2" t="s">
        <v>29</v>
      </c>
      <c r="C16" s="2" t="s">
        <v>17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</row>
    <row r="17" spans="1:9" x14ac:dyDescent="0.3">
      <c r="A17" t="s">
        <v>23</v>
      </c>
      <c r="B17">
        <v>-24.589041095890419</v>
      </c>
      <c r="C17">
        <v>15.381229569063493</v>
      </c>
      <c r="D17">
        <v>-1.5986394966333992</v>
      </c>
      <c r="E17">
        <v>0.25101098692629142</v>
      </c>
      <c r="F17">
        <v>-90.769130488124631</v>
      </c>
      <c r="G17">
        <v>41.591048296343786</v>
      </c>
      <c r="H17">
        <v>-90.769130488124631</v>
      </c>
      <c r="I17">
        <v>41.591048296343786</v>
      </c>
    </row>
    <row r="18" spans="1:9" x14ac:dyDescent="0.3">
      <c r="A18" t="s">
        <v>36</v>
      </c>
      <c r="B18">
        <v>7.7397260273972597</v>
      </c>
      <c r="C18">
        <v>1.4462708964258739</v>
      </c>
      <c r="D18">
        <v>5.351505064870083</v>
      </c>
      <c r="E18">
        <v>3.3189325829906371E-2</v>
      </c>
      <c r="F18">
        <v>1.5169246069332694</v>
      </c>
      <c r="G18">
        <v>13.96252744786125</v>
      </c>
      <c r="H18">
        <v>1.5169246069332694</v>
      </c>
      <c r="I18">
        <v>13.96252744786125</v>
      </c>
    </row>
    <row r="19" spans="1:9" ht="15" thickBot="1" x14ac:dyDescent="0.35">
      <c r="A19" s="1" t="s">
        <v>39</v>
      </c>
      <c r="B19" s="1">
        <v>2.2831050228311812E-2</v>
      </c>
      <c r="C19" s="1">
        <v>1.2039564199216066</v>
      </c>
      <c r="D19" s="1">
        <v>1.8963352701585671E-2</v>
      </c>
      <c r="E19" s="1">
        <v>0.98659209005692028</v>
      </c>
      <c r="F19" s="1">
        <v>-5.1573753264467799</v>
      </c>
      <c r="G19" s="1">
        <v>5.2030374269034043</v>
      </c>
      <c r="H19" s="1">
        <v>-5.1573753264467799</v>
      </c>
      <c r="I19" s="1">
        <v>5.2030374269034043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2023-03-01T05:40:20Z</dcterms:created>
  <dcterms:modified xsi:type="dcterms:W3CDTF">2023-03-02T04:50:17Z</dcterms:modified>
</cp:coreProperties>
</file>