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 manoj\OneDrive\Desktop\"/>
    </mc:Choice>
  </mc:AlternateContent>
  <xr:revisionPtr revIDLastSave="0" documentId="13_ncr:1_{CA38A960-A323-4356-8D57-972274DE87F2}" xr6:coauthVersionLast="47" xr6:coauthVersionMax="47" xr10:uidLastSave="{00000000-0000-0000-0000-000000000000}"/>
  <bookViews>
    <workbookView minimized="1" xWindow="5760" yWindow="3360" windowWidth="17280" windowHeight="8880" activeTab="1" xr2:uid="{EC357F3E-571D-4A45-9F8A-B23E2F477DC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" i="2" l="1"/>
  <c r="I4" i="2"/>
  <c r="O17" i="2"/>
  <c r="L20" i="2" s="1" a="1"/>
  <c r="L20" i="2" s="1"/>
  <c r="O20" i="2"/>
  <c r="L23" i="2" s="1" a="1"/>
  <c r="L23" i="2" s="1"/>
  <c r="B13" i="2"/>
  <c r="D6" i="2" s="1"/>
  <c r="A13" i="2"/>
  <c r="C4" i="2" s="1"/>
  <c r="G9" i="1"/>
  <c r="F9" i="1"/>
  <c r="G4" i="1"/>
  <c r="G5" i="1"/>
  <c r="G6" i="1"/>
  <c r="G7" i="1"/>
  <c r="G3" i="1"/>
  <c r="L21" i="2" l="1"/>
  <c r="C5" i="2"/>
  <c r="C3" i="2"/>
  <c r="D5" i="2"/>
  <c r="C11" i="2"/>
  <c r="C10" i="2"/>
  <c r="D4" i="2"/>
  <c r="E4" i="2" s="1"/>
  <c r="C9" i="2"/>
  <c r="D11" i="2"/>
  <c r="D3" i="2"/>
  <c r="D2" i="2"/>
  <c r="C8" i="2"/>
  <c r="D10" i="2"/>
  <c r="I2" i="2"/>
  <c r="C7" i="2"/>
  <c r="D9" i="2"/>
  <c r="C6" i="2"/>
  <c r="D8" i="2"/>
  <c r="D7" i="2"/>
  <c r="C2" i="2"/>
  <c r="L24" i="2"/>
  <c r="F7" i="2" l="1"/>
  <c r="F2" i="2"/>
  <c r="F8" i="2"/>
  <c r="F4" i="2"/>
  <c r="F10" i="2"/>
  <c r="F9" i="2"/>
  <c r="F11" i="2"/>
  <c r="E6" i="2"/>
  <c r="F6" i="2"/>
  <c r="F3" i="2"/>
  <c r="F5" i="2"/>
  <c r="E11" i="2"/>
  <c r="E18" i="2"/>
  <c r="E5" i="2"/>
  <c r="E3" i="2"/>
  <c r="E10" i="2"/>
  <c r="E9" i="2"/>
  <c r="E7" i="2"/>
  <c r="E2" i="2"/>
  <c r="I6" i="2"/>
  <c r="D18" i="2"/>
  <c r="E17" i="2"/>
  <c r="D17" i="2"/>
  <c r="E8" i="2"/>
  <c r="F13" i="2" l="1"/>
  <c r="K7" i="2"/>
  <c r="E13" i="2"/>
  <c r="K4" i="2" s="1"/>
</calcChain>
</file>

<file path=xl/sharedStrings.xml><?xml version="1.0" encoding="utf-8"?>
<sst xmlns="http://schemas.openxmlformats.org/spreadsheetml/2006/main" count="23" uniqueCount="22">
  <si>
    <t>VAR1*4</t>
  </si>
  <si>
    <t>Var(</t>
  </si>
  <si>
    <t>X</t>
  </si>
  <si>
    <t>Y</t>
  </si>
  <si>
    <t>x</t>
  </si>
  <si>
    <t>y</t>
  </si>
  <si>
    <t>SW</t>
  </si>
  <si>
    <t>EigValue_1</t>
  </si>
  <si>
    <t>EigValue_2</t>
  </si>
  <si>
    <t>EigVec_1</t>
  </si>
  <si>
    <t>UnitVec_1</t>
  </si>
  <si>
    <t>UnitVec_2</t>
  </si>
  <si>
    <t>A</t>
  </si>
  <si>
    <t>I</t>
  </si>
  <si>
    <t>-&gt; corr between X and Y</t>
  </si>
  <si>
    <t>-&gt; bw PC1 and PC2</t>
  </si>
  <si>
    <t>-&gt; Capturing 96% of variance</t>
  </si>
  <si>
    <t>-&gt; sum of evalues</t>
  </si>
  <si>
    <t>-&gt; sum of var of x and y</t>
  </si>
  <si>
    <t>If this isn't enough vs the benchmark, add Z2 as a feature</t>
  </si>
  <si>
    <t>PC1|Z1 (new feature)</t>
  </si>
  <si>
    <t>PC2|Z2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</si>
</sst>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0" fillId="0" borderId="1" xfId="0" applyBorder="1"/>
    <xf numFmtId="0" fontId="0" fillId="0" borderId="0" xfId="0" quotePrefix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Sheet2!$A$2:$A$11</c:f>
              <c:numCache>
                <c:formatCode>General</c:formatCode>
                <c:ptCount val="10"/>
                <c:pt idx="0">
                  <c:v>2.5</c:v>
                </c:pt>
                <c:pt idx="1">
                  <c:v>0.5</c:v>
                </c:pt>
                <c:pt idx="2">
                  <c:v>2.2000000000000002</c:v>
                </c:pt>
                <c:pt idx="3">
                  <c:v>1.9</c:v>
                </c:pt>
                <c:pt idx="4">
                  <c:v>3.1</c:v>
                </c:pt>
                <c:pt idx="5">
                  <c:v>2.2999999999999998</c:v>
                </c:pt>
                <c:pt idx="6">
                  <c:v>2</c:v>
                </c:pt>
                <c:pt idx="7">
                  <c:v>1</c:v>
                </c:pt>
                <c:pt idx="8">
                  <c:v>1.5</c:v>
                </c:pt>
                <c:pt idx="9">
                  <c:v>1.1000000000000001</c:v>
                </c:pt>
              </c:numCache>
            </c:numRef>
          </c:xVal>
          <c:yVal>
            <c:numRef>
              <c:f>Sheet2!$B$2:$B$11</c:f>
              <c:numCache>
                <c:formatCode>General</c:formatCode>
                <c:ptCount val="10"/>
                <c:pt idx="0">
                  <c:v>2.4</c:v>
                </c:pt>
                <c:pt idx="1">
                  <c:v>0.7</c:v>
                </c:pt>
                <c:pt idx="2">
                  <c:v>2.9</c:v>
                </c:pt>
                <c:pt idx="3">
                  <c:v>2.2000000000000002</c:v>
                </c:pt>
                <c:pt idx="4">
                  <c:v>3</c:v>
                </c:pt>
                <c:pt idx="5">
                  <c:v>2.7</c:v>
                </c:pt>
                <c:pt idx="6">
                  <c:v>1.6</c:v>
                </c:pt>
                <c:pt idx="7">
                  <c:v>1.1000000000000001</c:v>
                </c:pt>
                <c:pt idx="8">
                  <c:v>1.6</c:v>
                </c:pt>
                <c:pt idx="9">
                  <c:v>0.9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83F-4BDF-9191-438A50C18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1253071"/>
        <c:axId val="1199141807"/>
      </c:scatterChart>
      <c:valAx>
        <c:axId val="151125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9141807"/>
        <c:crosses val="autoZero"/>
        <c:crossBetween val="midCat"/>
      </c:valAx>
      <c:valAx>
        <c:axId val="119914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12530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Sheet2!$C$2:$C$11</c:f>
              <c:numCache>
                <c:formatCode>General</c:formatCode>
                <c:ptCount val="10"/>
                <c:pt idx="0">
                  <c:v>0.69</c:v>
                </c:pt>
                <c:pt idx="1">
                  <c:v>-1.31</c:v>
                </c:pt>
                <c:pt idx="2">
                  <c:v>0.39000000000000012</c:v>
                </c:pt>
                <c:pt idx="3">
                  <c:v>8.9999999999999858E-2</c:v>
                </c:pt>
                <c:pt idx="4">
                  <c:v>1.29</c:v>
                </c:pt>
                <c:pt idx="5">
                  <c:v>0.48999999999999977</c:v>
                </c:pt>
                <c:pt idx="6">
                  <c:v>0.18999999999999995</c:v>
                </c:pt>
                <c:pt idx="7">
                  <c:v>-0.81</c:v>
                </c:pt>
                <c:pt idx="8">
                  <c:v>-0.31000000000000005</c:v>
                </c:pt>
                <c:pt idx="9">
                  <c:v>-0.71</c:v>
                </c:pt>
              </c:numCache>
            </c:numRef>
          </c:xVal>
          <c:yVal>
            <c:numRef>
              <c:f>Sheet2!$D$2:$D$11</c:f>
              <c:numCache>
                <c:formatCode>General</c:formatCode>
                <c:ptCount val="10"/>
                <c:pt idx="0">
                  <c:v>0.49000000000000021</c:v>
                </c:pt>
                <c:pt idx="1">
                  <c:v>-1.2099999999999997</c:v>
                </c:pt>
                <c:pt idx="2">
                  <c:v>0.99000000000000021</c:v>
                </c:pt>
                <c:pt idx="3">
                  <c:v>0.29000000000000048</c:v>
                </c:pt>
                <c:pt idx="4">
                  <c:v>1.0900000000000003</c:v>
                </c:pt>
                <c:pt idx="5">
                  <c:v>0.79000000000000048</c:v>
                </c:pt>
                <c:pt idx="6">
                  <c:v>-0.30999999999999961</c:v>
                </c:pt>
                <c:pt idx="7">
                  <c:v>-0.80999999999999961</c:v>
                </c:pt>
                <c:pt idx="8">
                  <c:v>-0.30999999999999961</c:v>
                </c:pt>
                <c:pt idx="9">
                  <c:v>-1.0099999999999998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3FE-4B0D-87BC-896F623FE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318991"/>
        <c:axId val="1376739615"/>
      </c:scatterChart>
      <c:valAx>
        <c:axId val="1501318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6739615"/>
        <c:crosses val="autoZero"/>
        <c:crossBetween val="midCat"/>
      </c:valAx>
      <c:valAx>
        <c:axId val="1376739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13189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403860</xdr:colOff>
      <xdr:row>0</xdr:row>
      <xdr:rowOff>121920</xdr:rowOff>
    </xdr:from>
    <xdr:to>
      <xdr:col>32</xdr:col>
      <xdr:colOff>99060</xdr:colOff>
      <xdr:row>13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2CED3F-8DF4-F37C-12B5-765506462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495300</xdr:colOff>
      <xdr:row>0</xdr:row>
      <xdr:rowOff>121920</xdr:rowOff>
    </xdr:from>
    <xdr:to>
      <xdr:col>23</xdr:col>
      <xdr:colOff>190500</xdr:colOff>
      <xdr:row>13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3FE37D-E66D-236C-DCE9-9D084552A5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AF10D-19FB-4F27-A39A-6FFB1B4C5E34}">
  <dimension ref="F3:G14"/>
  <sheetViews>
    <sheetView workbookViewId="0">
      <selection activeCell="C25" sqref="C25"/>
    </sheetView>
  </sheetViews>
  <sheetFormatPr defaultRowHeight="14.4" x14ac:dyDescent="0.3"/>
  <sheetData>
    <row r="3" spans="6:7" x14ac:dyDescent="0.3">
      <c r="F3">
        <v>3</v>
      </c>
      <c r="G3">
        <f>F3*2</f>
        <v>6</v>
      </c>
    </row>
    <row r="4" spans="6:7" x14ac:dyDescent="0.3">
      <c r="F4">
        <v>8</v>
      </c>
      <c r="G4">
        <f t="shared" ref="G4:G7" si="0">F4*2</f>
        <v>16</v>
      </c>
    </row>
    <row r="5" spans="6:7" x14ac:dyDescent="0.3">
      <c r="F5">
        <v>8</v>
      </c>
      <c r="G5">
        <f t="shared" si="0"/>
        <v>16</v>
      </c>
    </row>
    <row r="6" spans="6:7" x14ac:dyDescent="0.3">
      <c r="F6">
        <v>1</v>
      </c>
      <c r="G6">
        <f t="shared" si="0"/>
        <v>2</v>
      </c>
    </row>
    <row r="7" spans="6:7" x14ac:dyDescent="0.3">
      <c r="F7">
        <v>7</v>
      </c>
      <c r="G7">
        <f t="shared" si="0"/>
        <v>14</v>
      </c>
    </row>
    <row r="9" spans="6:7" x14ac:dyDescent="0.3">
      <c r="F9">
        <f>_xlfn.VAR.P(F3:F7)</f>
        <v>8.24</v>
      </c>
      <c r="G9">
        <f>_xlfn.VAR.P(G3:G7)</f>
        <v>32.96</v>
      </c>
    </row>
    <row r="11" spans="6:7" x14ac:dyDescent="0.3">
      <c r="G11" t="s">
        <v>0</v>
      </c>
    </row>
    <row r="14" spans="6:7" x14ac:dyDescent="0.3">
      <c r="G1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075D-C394-4F71-92C9-7DCA7BF6C46B}">
  <dimension ref="A1:O37"/>
  <sheetViews>
    <sheetView tabSelected="1" workbookViewId="0">
      <selection activeCell="H2" sqref="H2"/>
    </sheetView>
  </sheetViews>
  <sheetFormatPr defaultRowHeight="14.4" x14ac:dyDescent="0.3"/>
  <cols>
    <col min="5" max="5" width="15.6640625" bestFit="1" customWidth="1"/>
    <col min="6" max="8" width="13.44140625" customWidth="1"/>
    <col min="10" max="10" width="20.21875" bestFit="1" customWidth="1"/>
    <col min="11" max="11" width="12.6640625" bestFit="1" customWidth="1"/>
    <col min="12" max="12" width="24.88671875" bestFit="1" customWidth="1"/>
    <col min="13" max="13" width="47.77734375" bestFit="1" customWidth="1"/>
  </cols>
  <sheetData>
    <row r="1" spans="1:13" ht="16.8" x14ac:dyDescent="0.3">
      <c r="A1" s="1" t="s">
        <v>2</v>
      </c>
      <c r="B1" s="1" t="s">
        <v>3</v>
      </c>
      <c r="C1" t="s">
        <v>4</v>
      </c>
      <c r="D1" t="s">
        <v>5</v>
      </c>
      <c r="E1" t="s">
        <v>20</v>
      </c>
      <c r="F1" t="s">
        <v>21</v>
      </c>
    </row>
    <row r="2" spans="1:13" ht="16.8" x14ac:dyDescent="0.3">
      <c r="A2" s="2">
        <v>2.5</v>
      </c>
      <c r="B2" s="2">
        <v>2.4</v>
      </c>
      <c r="C2">
        <f>A2-$A$13</f>
        <v>0.69</v>
      </c>
      <c r="D2">
        <f>B2-$B$13</f>
        <v>0.49000000000000021</v>
      </c>
      <c r="E2">
        <f>C2*$K$27+D2*$K$28</f>
        <v>0.82797018619598484</v>
      </c>
      <c r="F2">
        <f>C2*$L$27+D2*$K$27</f>
        <v>-0.17511530707104395</v>
      </c>
      <c r="I2">
        <f>A13+B13</f>
        <v>3.7199999999999998</v>
      </c>
    </row>
    <row r="3" spans="1:13" ht="16.8" x14ac:dyDescent="0.3">
      <c r="A3" s="2">
        <v>0.5</v>
      </c>
      <c r="B3" s="2">
        <v>0.7</v>
      </c>
      <c r="C3">
        <f t="shared" ref="C3:C11" si="0">A3-$A$13</f>
        <v>-1.31</v>
      </c>
      <c r="D3">
        <f t="shared" ref="D3:D11" si="1">B3-$B$13</f>
        <v>-1.2099999999999997</v>
      </c>
      <c r="E3">
        <f t="shared" ref="E3:E11" si="2">C3*$K$27+D3*$K$28</f>
        <v>-1.7775803252762656</v>
      </c>
      <c r="F3">
        <f t="shared" ref="F3:F11" si="3">C3*$L$27+D3*$K$27</f>
        <v>0.14285722659608224</v>
      </c>
      <c r="M3" s="4"/>
    </row>
    <row r="4" spans="1:13" ht="16.8" x14ac:dyDescent="0.3">
      <c r="A4" s="2">
        <v>2.2000000000000002</v>
      </c>
      <c r="B4" s="2">
        <v>2.9</v>
      </c>
      <c r="C4">
        <f t="shared" si="0"/>
        <v>0.39000000000000012</v>
      </c>
      <c r="D4">
        <f t="shared" si="1"/>
        <v>0.99000000000000021</v>
      </c>
      <c r="E4">
        <f t="shared" si="2"/>
        <v>0.99219749442609018</v>
      </c>
      <c r="F4">
        <f t="shared" si="3"/>
        <v>0.38437498885149796</v>
      </c>
      <c r="I4">
        <f>SUM(L11:L12)</f>
        <v>1.333111111999997</v>
      </c>
      <c r="J4" s="4" t="s">
        <v>17</v>
      </c>
      <c r="K4">
        <f>E13/I6</f>
        <v>0.96318131434864585</v>
      </c>
      <c r="L4" s="4" t="s">
        <v>16</v>
      </c>
    </row>
    <row r="5" spans="1:13" ht="16.8" x14ac:dyDescent="0.3">
      <c r="A5" s="2">
        <v>1.9</v>
      </c>
      <c r="B5" s="2">
        <v>2.2000000000000002</v>
      </c>
      <c r="C5">
        <f t="shared" si="0"/>
        <v>8.9999999999999858E-2</v>
      </c>
      <c r="D5">
        <f t="shared" si="1"/>
        <v>0.29000000000000048</v>
      </c>
      <c r="E5">
        <f t="shared" si="2"/>
        <v>0.27421041597920026</v>
      </c>
      <c r="F5">
        <f t="shared" si="3"/>
        <v>0.13041720656613603</v>
      </c>
    </row>
    <row r="6" spans="1:13" ht="16.8" x14ac:dyDescent="0.3">
      <c r="A6" s="2">
        <v>3.1</v>
      </c>
      <c r="B6" s="2">
        <v>3</v>
      </c>
      <c r="C6">
        <f t="shared" si="0"/>
        <v>1.29</v>
      </c>
      <c r="D6">
        <f t="shared" si="1"/>
        <v>1.0900000000000003</v>
      </c>
      <c r="E6">
        <f t="shared" si="2"/>
        <v>1.6758014186384347</v>
      </c>
      <c r="F6">
        <f t="shared" si="3"/>
        <v>-0.20949846130558902</v>
      </c>
      <c r="I6">
        <f>_xlfn.VAR.S(C2:C11)+_xlfn.VAR.S(D2:D11)</f>
        <v>1.3331111111111111</v>
      </c>
      <c r="J6" s="4" t="s">
        <v>18</v>
      </c>
      <c r="K6">
        <f>CORREL(A2:A11, B2:B11)</f>
        <v>0.92592927269224534</v>
      </c>
      <c r="L6" s="4" t="s">
        <v>14</v>
      </c>
      <c r="M6" s="4" t="s">
        <v>19</v>
      </c>
    </row>
    <row r="7" spans="1:13" ht="16.8" x14ac:dyDescent="0.3">
      <c r="A7" s="2">
        <v>2.2999999999999998</v>
      </c>
      <c r="B7" s="2">
        <v>2.7</v>
      </c>
      <c r="C7">
        <f t="shared" si="0"/>
        <v>0.48999999999999977</v>
      </c>
      <c r="D7">
        <f t="shared" si="1"/>
        <v>0.79000000000000048</v>
      </c>
      <c r="E7">
        <f t="shared" si="2"/>
        <v>0.91294910316391631</v>
      </c>
      <c r="F7">
        <f t="shared" si="3"/>
        <v>0.17528244359376483</v>
      </c>
      <c r="K7">
        <f>CORREL(E2:E11, F2:F11)</f>
        <v>-1.4335315338824744E-10</v>
      </c>
      <c r="L7" s="4" t="s">
        <v>15</v>
      </c>
      <c r="M7" s="4"/>
    </row>
    <row r="8" spans="1:13" ht="16.8" x14ac:dyDescent="0.3">
      <c r="A8" s="2">
        <v>2</v>
      </c>
      <c r="B8" s="2">
        <v>1.6</v>
      </c>
      <c r="C8">
        <f t="shared" si="0"/>
        <v>0.18999999999999995</v>
      </c>
      <c r="D8">
        <f t="shared" si="1"/>
        <v>-0.30999999999999961</v>
      </c>
      <c r="E8">
        <f t="shared" si="2"/>
        <v>-9.9109437508638681E-2</v>
      </c>
      <c r="F8">
        <f t="shared" si="3"/>
        <v>-0.34982469809423244</v>
      </c>
    </row>
    <row r="9" spans="1:13" ht="16.8" x14ac:dyDescent="0.3">
      <c r="A9" s="2">
        <v>1</v>
      </c>
      <c r="B9" s="2">
        <v>1.1000000000000001</v>
      </c>
      <c r="C9">
        <f t="shared" si="0"/>
        <v>-0.81</v>
      </c>
      <c r="D9">
        <f t="shared" si="1"/>
        <v>-0.80999999999999961</v>
      </c>
      <c r="E9">
        <f t="shared" si="2"/>
        <v>-1.144572163797307</v>
      </c>
      <c r="F9">
        <f t="shared" si="3"/>
        <v>4.6417258216636115E-2</v>
      </c>
    </row>
    <row r="10" spans="1:13" ht="16.8" x14ac:dyDescent="0.3">
      <c r="A10" s="2">
        <v>1.5</v>
      </c>
      <c r="B10" s="2">
        <v>1.6</v>
      </c>
      <c r="C10">
        <f t="shared" si="0"/>
        <v>-0.31000000000000005</v>
      </c>
      <c r="D10">
        <f t="shared" si="1"/>
        <v>-0.30999999999999961</v>
      </c>
      <c r="E10">
        <f t="shared" si="2"/>
        <v>-0.43804613676193216</v>
      </c>
      <c r="F10">
        <f t="shared" si="3"/>
        <v>1.776462968784856E-2</v>
      </c>
    </row>
    <row r="11" spans="1:13" ht="16.8" x14ac:dyDescent="0.3">
      <c r="A11" s="2">
        <v>1.1000000000000001</v>
      </c>
      <c r="B11" s="2">
        <v>0.9</v>
      </c>
      <c r="C11">
        <f t="shared" si="0"/>
        <v>-0.71</v>
      </c>
      <c r="D11">
        <f t="shared" si="1"/>
        <v>-1.0099999999999998</v>
      </c>
      <c r="E11">
        <f t="shared" si="2"/>
        <v>-1.223820555059481</v>
      </c>
      <c r="F11">
        <f t="shared" si="3"/>
        <v>-0.16267528704109757</v>
      </c>
      <c r="K11" s="3" t="s">
        <v>7</v>
      </c>
      <c r="L11" s="3">
        <v>1.2840277121742401</v>
      </c>
    </row>
    <row r="12" spans="1:13" x14ac:dyDescent="0.3">
      <c r="K12" s="3" t="s">
        <v>8</v>
      </c>
      <c r="L12" s="3">
        <v>4.9083399825756997E-2</v>
      </c>
    </row>
    <row r="13" spans="1:13" x14ac:dyDescent="0.3">
      <c r="A13">
        <f>AVERAGE(A2:A11)</f>
        <v>1.81</v>
      </c>
      <c r="B13">
        <f>AVERAGE(B2:B11)</f>
        <v>1.9099999999999997</v>
      </c>
      <c r="E13">
        <f>_xlfn.VAR.S(E2:E11)</f>
        <v>1.2840277121727837</v>
      </c>
      <c r="F13">
        <f>_xlfn.VAR.S(F2:F11)</f>
        <v>4.9083398938327229E-2</v>
      </c>
    </row>
    <row r="14" spans="1:13" x14ac:dyDescent="0.3">
      <c r="K14" s="3" t="s">
        <v>9</v>
      </c>
      <c r="L14" s="3">
        <v>0.92205261044527898</v>
      </c>
    </row>
    <row r="15" spans="1:13" x14ac:dyDescent="0.3">
      <c r="L15" s="3">
        <v>1</v>
      </c>
    </row>
    <row r="16" spans="1:13" x14ac:dyDescent="0.3">
      <c r="D16" t="s">
        <v>6</v>
      </c>
    </row>
    <row r="17" spans="4:15" x14ac:dyDescent="0.3">
      <c r="D17" s="3">
        <f>_xlfn.VAR.S(C2:C11)</f>
        <v>0.61655555555555563</v>
      </c>
      <c r="E17" s="3">
        <f>_xlfn.COVARIANCE.S(C2:C11, D2:D11)</f>
        <v>0.61544444444444446</v>
      </c>
      <c r="K17" s="3" t="s">
        <v>8</v>
      </c>
      <c r="L17" s="3">
        <v>-1.0845368134873301</v>
      </c>
      <c r="M17" s="5"/>
      <c r="O17">
        <f>SQRT(L14^2+1)</f>
        <v>1.3602135922085743</v>
      </c>
    </row>
    <row r="18" spans="4:15" x14ac:dyDescent="0.3">
      <c r="D18" s="3">
        <f>_xlfn.COVARIANCE.S(C2:C11, D2:D11)</f>
        <v>0.61544444444444446</v>
      </c>
      <c r="E18" s="3">
        <f>_xlfn.VAR.S(D2:D11)</f>
        <v>0.71655555555555561</v>
      </c>
      <c r="L18" s="3">
        <v>1</v>
      </c>
      <c r="M18" s="5"/>
    </row>
    <row r="20" spans="4:15" x14ac:dyDescent="0.3">
      <c r="K20" s="3" t="s">
        <v>10</v>
      </c>
      <c r="L20" s="3">
        <f t="array" ref="L20:L21">L14:L15/O17</f>
        <v>0.6778733985065869</v>
      </c>
      <c r="M20" s="5"/>
      <c r="O20">
        <f>SQRT(L17^2+1)</f>
        <v>1.4752017149560435</v>
      </c>
    </row>
    <row r="21" spans="4:15" x14ac:dyDescent="0.3">
      <c r="L21" s="3">
        <v>0.73517865556416273</v>
      </c>
      <c r="M21" s="5"/>
    </row>
    <row r="23" spans="4:15" x14ac:dyDescent="0.3">
      <c r="K23" s="3" t="s">
        <v>11</v>
      </c>
      <c r="L23" s="3">
        <f t="array" ref="L23:L24">L17:L18/O20</f>
        <v>-0.73517865556416195</v>
      </c>
      <c r="M23" s="5"/>
    </row>
    <row r="24" spans="4:15" x14ac:dyDescent="0.3">
      <c r="L24" s="3">
        <v>0.6778733985065879</v>
      </c>
      <c r="M24" s="5"/>
    </row>
    <row r="26" spans="4:15" x14ac:dyDescent="0.3">
      <c r="M26" s="5"/>
    </row>
    <row r="27" spans="4:15" x14ac:dyDescent="0.3">
      <c r="J27" s="3" t="s">
        <v>12</v>
      </c>
      <c r="K27" s="3">
        <v>0.6778733985065869</v>
      </c>
      <c r="L27" s="3">
        <v>-0.73517865556416195</v>
      </c>
      <c r="M27" s="5"/>
    </row>
    <row r="28" spans="4:15" x14ac:dyDescent="0.3">
      <c r="K28" s="3">
        <v>0.73517865556416273</v>
      </c>
      <c r="L28" s="3">
        <v>0.6778733985065879</v>
      </c>
    </row>
    <row r="29" spans="4:15" x14ac:dyDescent="0.3">
      <c r="M29" s="5"/>
    </row>
    <row r="30" spans="4:15" x14ac:dyDescent="0.3">
      <c r="J30" s="3" t="s">
        <v>13</v>
      </c>
      <c r="K30" s="3">
        <v>1</v>
      </c>
      <c r="L30" s="3">
        <v>0</v>
      </c>
      <c r="M30" s="5"/>
    </row>
    <row r="31" spans="4:15" x14ac:dyDescent="0.3">
      <c r="K31" s="3">
        <v>0</v>
      </c>
      <c r="L31" s="3">
        <v>1</v>
      </c>
    </row>
    <row r="33" spans="13:13" x14ac:dyDescent="0.3">
      <c r="M33" s="5"/>
    </row>
    <row r="34" spans="13:13" x14ac:dyDescent="0.3">
      <c r="M34" s="5"/>
    </row>
    <row r="36" spans="13:13" x14ac:dyDescent="0.3">
      <c r="M36" s="5"/>
    </row>
    <row r="37" spans="13:13" x14ac:dyDescent="0.3">
      <c r="M37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MENON - 70092100083</dc:creator>
  <cp:lastModifiedBy>ADVAIT MENON - 70092100083</cp:lastModifiedBy>
  <dcterms:created xsi:type="dcterms:W3CDTF">2023-09-18T01:22:16Z</dcterms:created>
  <dcterms:modified xsi:type="dcterms:W3CDTF">2023-09-18T11:33:52Z</dcterms:modified>
</cp:coreProperties>
</file>