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E82B8C68-21E4-4E5E-8FD9-E8AB84E8D93D}" xr6:coauthVersionLast="47" xr6:coauthVersionMax="47" xr10:uidLastSave="{00000000-0000-0000-0000-000000000000}"/>
  <bookViews>
    <workbookView minimized="1" xWindow="5052" yWindow="1728" windowWidth="17280" windowHeight="8880" activeTab="2" xr2:uid="{980E5F4D-8F99-4DAA-9CEF-8AE78BCE8C68}"/>
  </bookViews>
  <sheets>
    <sheet name="Sheet1" sheetId="1" r:id="rId1"/>
    <sheet name="Sheet2" sheetId="2" r:id="rId2"/>
    <sheet name="Sheet3" sheetId="3" r:id="rId3"/>
    <sheet name="iris" sheetId="5" r:id="rId4"/>
    <sheet name="Practic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5" l="1" a="1"/>
  <c r="O37" i="5" s="1"/>
  <c r="N36" i="5"/>
  <c r="O36" i="5"/>
  <c r="P36" i="5"/>
  <c r="Q36" i="5"/>
  <c r="N37" i="5"/>
  <c r="Q37" i="5"/>
  <c r="N38" i="5"/>
  <c r="O38" i="5"/>
  <c r="P38" i="5"/>
  <c r="Q38" i="5"/>
  <c r="N39" i="5"/>
  <c r="Q39" i="5"/>
  <c r="N28" i="5" a="1"/>
  <c r="O28" i="5" s="1"/>
  <c r="N21" i="5" a="1"/>
  <c r="N21" i="5" s="1"/>
  <c r="N14" i="5" a="1"/>
  <c r="N14" i="5" s="1"/>
  <c r="P4" i="5"/>
  <c r="I55" i="5" s="1"/>
  <c r="Q4" i="5"/>
  <c r="J60" i="5" s="1"/>
  <c r="R4" i="5"/>
  <c r="K57" i="5" s="1"/>
  <c r="P5" i="5"/>
  <c r="I107" i="5" s="1"/>
  <c r="Q5" i="5"/>
  <c r="J107" i="5" s="1"/>
  <c r="R5" i="5"/>
  <c r="K107" i="5" s="1"/>
  <c r="P3" i="5"/>
  <c r="I3" i="5" s="1"/>
  <c r="Q3" i="5"/>
  <c r="R3" i="5"/>
  <c r="O5" i="5"/>
  <c r="H107" i="5" s="1"/>
  <c r="O4" i="5"/>
  <c r="H57" i="5" s="1"/>
  <c r="O3" i="5"/>
  <c r="H16" i="5" s="1"/>
  <c r="A42" i="4" a="1"/>
  <c r="A42" i="4" s="1"/>
  <c r="A20" i="4"/>
  <c r="G5" i="4"/>
  <c r="G6" i="4"/>
  <c r="B28" i="4" s="1"/>
  <c r="F6" i="4"/>
  <c r="A28" i="4" s="1"/>
  <c r="F5" i="4"/>
  <c r="F7" i="4" s="1"/>
  <c r="B13" i="3"/>
  <c r="A13" i="3"/>
  <c r="B31" i="3"/>
  <c r="B35" i="3" s="1"/>
  <c r="L10" i="3"/>
  <c r="L11" i="3"/>
  <c r="L12" i="3"/>
  <c r="L13" i="3"/>
  <c r="L9" i="3"/>
  <c r="L3" i="3"/>
  <c r="L4" i="3"/>
  <c r="L5" i="3"/>
  <c r="L6" i="3"/>
  <c r="L2" i="3"/>
  <c r="Q3" i="3"/>
  <c r="P3" i="3"/>
  <c r="Q2" i="3"/>
  <c r="Q5" i="3" s="1"/>
  <c r="P2" i="3"/>
  <c r="K10" i="3"/>
  <c r="K11" i="3"/>
  <c r="K12" i="3"/>
  <c r="K13" i="3"/>
  <c r="K9" i="3"/>
  <c r="K3" i="3"/>
  <c r="K4" i="3"/>
  <c r="K5" i="3"/>
  <c r="K6" i="3"/>
  <c r="K2" i="3"/>
  <c r="J14" i="2"/>
  <c r="K14" i="2"/>
  <c r="L14" i="2"/>
  <c r="I14" i="2"/>
  <c r="J13" i="2"/>
  <c r="K13" i="2"/>
  <c r="L13" i="2"/>
  <c r="I13" i="2"/>
  <c r="E14" i="2"/>
  <c r="F14" i="2"/>
  <c r="G14" i="2"/>
  <c r="H14" i="2"/>
  <c r="D14" i="2"/>
  <c r="E13" i="2"/>
  <c r="F13" i="2"/>
  <c r="G13" i="2"/>
  <c r="H13" i="2"/>
  <c r="D13" i="2"/>
  <c r="L10" i="2" a="1"/>
  <c r="L10" i="2"/>
  <c r="I11" i="2"/>
  <c r="I10" i="2"/>
  <c r="C11" i="2"/>
  <c r="C10" i="2"/>
  <c r="F10" i="2" s="1" a="1"/>
  <c r="F10" i="2" s="1"/>
  <c r="E6" i="2" a="1"/>
  <c r="E6" i="2" s="1"/>
  <c r="F6" i="2" a="1"/>
  <c r="F6" i="2" s="1"/>
  <c r="G6" i="2" a="1"/>
  <c r="G6" i="2" s="1"/>
  <c r="H6" i="2" a="1"/>
  <c r="H6" i="2"/>
  <c r="I6" i="2" a="1"/>
  <c r="I6" i="2" s="1"/>
  <c r="J6" i="2" a="1"/>
  <c r="J6" i="2" s="1"/>
  <c r="K6" i="2" a="1"/>
  <c r="K6" i="2" s="1"/>
  <c r="L6" i="2" a="1"/>
  <c r="L6" i="2" s="1"/>
  <c r="D6" i="2" a="1"/>
  <c r="D6" i="2" s="1"/>
  <c r="F7" i="2" s="1"/>
  <c r="C18" i="1" a="1"/>
  <c r="C18" i="1" s="1"/>
  <c r="E14" i="1"/>
  <c r="C14" i="1" a="1"/>
  <c r="C14" i="1"/>
  <c r="C15" i="1"/>
  <c r="C12" i="1"/>
  <c r="C10" i="1"/>
  <c r="C9" i="1"/>
  <c r="C8" i="1"/>
  <c r="G3" i="1" a="1"/>
  <c r="G3" i="1" s="1"/>
  <c r="F3" i="1" a="1"/>
  <c r="F3" i="1" s="1"/>
  <c r="C7" i="1" a="1"/>
  <c r="C7" i="1"/>
  <c r="P39" i="5" l="1"/>
  <c r="P37" i="5"/>
  <c r="O39" i="5"/>
  <c r="P29" i="5"/>
  <c r="O31" i="5"/>
  <c r="O29" i="5"/>
  <c r="Q31" i="5"/>
  <c r="N31" i="5"/>
  <c r="N29" i="5"/>
  <c r="N30" i="5"/>
  <c r="Q29" i="5"/>
  <c r="P31" i="5"/>
  <c r="Q30" i="5"/>
  <c r="Q28" i="5"/>
  <c r="N28" i="5"/>
  <c r="P30" i="5"/>
  <c r="P28" i="5"/>
  <c r="O30" i="5"/>
  <c r="P24" i="5"/>
  <c r="P22" i="5"/>
  <c r="O24" i="5"/>
  <c r="O22" i="5"/>
  <c r="Q23" i="5"/>
  <c r="Q24" i="5"/>
  <c r="Q21" i="5"/>
  <c r="P23" i="5"/>
  <c r="P21" i="5"/>
  <c r="N22" i="5"/>
  <c r="O23" i="5"/>
  <c r="O21" i="5"/>
  <c r="Q22" i="5"/>
  <c r="N24" i="5"/>
  <c r="N23" i="5"/>
  <c r="Q15" i="5"/>
  <c r="N15" i="5"/>
  <c r="P17" i="5"/>
  <c r="Q16" i="5"/>
  <c r="P16" i="5"/>
  <c r="P14" i="5"/>
  <c r="O16" i="5"/>
  <c r="O14" i="5"/>
  <c r="Q17" i="5"/>
  <c r="N16" i="5"/>
  <c r="P15" i="5"/>
  <c r="O17" i="5"/>
  <c r="O15" i="5"/>
  <c r="N17" i="5"/>
  <c r="Q14" i="5"/>
  <c r="H45" i="5"/>
  <c r="H29" i="5"/>
  <c r="K138" i="5"/>
  <c r="K122" i="5"/>
  <c r="H20" i="5"/>
  <c r="H4" i="5"/>
  <c r="J73" i="5"/>
  <c r="K154" i="5"/>
  <c r="I40" i="5"/>
  <c r="K50" i="5"/>
  <c r="H44" i="5"/>
  <c r="I51" i="5"/>
  <c r="I39" i="5"/>
  <c r="I26" i="5"/>
  <c r="I14" i="5"/>
  <c r="K42" i="5"/>
  <c r="H80" i="5"/>
  <c r="I92" i="5"/>
  <c r="K70" i="5"/>
  <c r="K152" i="5"/>
  <c r="K136" i="5"/>
  <c r="K120" i="5"/>
  <c r="I27" i="5"/>
  <c r="K94" i="5"/>
  <c r="H37" i="5"/>
  <c r="I50" i="5"/>
  <c r="I38" i="5"/>
  <c r="I24" i="5"/>
  <c r="I11" i="5"/>
  <c r="K34" i="5"/>
  <c r="H72" i="5"/>
  <c r="J89" i="5"/>
  <c r="I68" i="5"/>
  <c r="K150" i="5"/>
  <c r="K134" i="5"/>
  <c r="K118" i="5"/>
  <c r="I15" i="5"/>
  <c r="H88" i="5"/>
  <c r="H36" i="5"/>
  <c r="I48" i="5"/>
  <c r="I35" i="5"/>
  <c r="I23" i="5"/>
  <c r="I10" i="5"/>
  <c r="K26" i="5"/>
  <c r="H64" i="5"/>
  <c r="K86" i="5"/>
  <c r="J65" i="5"/>
  <c r="K148" i="5"/>
  <c r="K132" i="5"/>
  <c r="K116" i="5"/>
  <c r="I47" i="5"/>
  <c r="I34" i="5"/>
  <c r="I22" i="5"/>
  <c r="I8" i="5"/>
  <c r="K18" i="5"/>
  <c r="H56" i="5"/>
  <c r="I84" i="5"/>
  <c r="K62" i="5"/>
  <c r="K146" i="5"/>
  <c r="K130" i="5"/>
  <c r="K114" i="5"/>
  <c r="H28" i="5"/>
  <c r="I46" i="5"/>
  <c r="I32" i="5"/>
  <c r="I19" i="5"/>
  <c r="I7" i="5"/>
  <c r="K10" i="5"/>
  <c r="K104" i="5"/>
  <c r="J81" i="5"/>
  <c r="I60" i="5"/>
  <c r="K144" i="5"/>
  <c r="K128" i="5"/>
  <c r="K112" i="5"/>
  <c r="I43" i="5"/>
  <c r="I18" i="5"/>
  <c r="I6" i="5"/>
  <c r="H54" i="5"/>
  <c r="I100" i="5"/>
  <c r="K78" i="5"/>
  <c r="J57" i="5"/>
  <c r="K142" i="5"/>
  <c r="K126" i="5"/>
  <c r="K110" i="5"/>
  <c r="I31" i="5"/>
  <c r="H2" i="5"/>
  <c r="H12" i="5"/>
  <c r="I42" i="5"/>
  <c r="I30" i="5"/>
  <c r="I16" i="5"/>
  <c r="H96" i="5"/>
  <c r="J97" i="5"/>
  <c r="I76" i="5"/>
  <c r="H106" i="5"/>
  <c r="K140" i="5"/>
  <c r="K124" i="5"/>
  <c r="K108" i="5"/>
  <c r="J24" i="5"/>
  <c r="H51" i="5"/>
  <c r="H43" i="5"/>
  <c r="H35" i="5"/>
  <c r="H27" i="5"/>
  <c r="H19" i="5"/>
  <c r="H11" i="5"/>
  <c r="H3" i="5"/>
  <c r="I45" i="5"/>
  <c r="I37" i="5"/>
  <c r="I29" i="5"/>
  <c r="I21" i="5"/>
  <c r="I13" i="5"/>
  <c r="I5" i="5"/>
  <c r="J47" i="5"/>
  <c r="J39" i="5"/>
  <c r="J31" i="5"/>
  <c r="J23" i="5"/>
  <c r="J15" i="5"/>
  <c r="J7" i="5"/>
  <c r="K49" i="5"/>
  <c r="K41" i="5"/>
  <c r="K33" i="5"/>
  <c r="K25" i="5"/>
  <c r="K17" i="5"/>
  <c r="K9" i="5"/>
  <c r="H105" i="5"/>
  <c r="H95" i="5"/>
  <c r="H87" i="5"/>
  <c r="H79" i="5"/>
  <c r="H71" i="5"/>
  <c r="H63" i="5"/>
  <c r="H55" i="5"/>
  <c r="J104" i="5"/>
  <c r="K99" i="5"/>
  <c r="I97" i="5"/>
  <c r="J94" i="5"/>
  <c r="K91" i="5"/>
  <c r="I89" i="5"/>
  <c r="J86" i="5"/>
  <c r="K83" i="5"/>
  <c r="I81" i="5"/>
  <c r="J78" i="5"/>
  <c r="K75" i="5"/>
  <c r="I73" i="5"/>
  <c r="J70" i="5"/>
  <c r="K67" i="5"/>
  <c r="I65" i="5"/>
  <c r="J62" i="5"/>
  <c r="K59" i="5"/>
  <c r="I57" i="5"/>
  <c r="K106" i="5"/>
  <c r="J154" i="5"/>
  <c r="J152" i="5"/>
  <c r="J150" i="5"/>
  <c r="J148" i="5"/>
  <c r="J146" i="5"/>
  <c r="J144" i="5"/>
  <c r="J142" i="5"/>
  <c r="J140" i="5"/>
  <c r="J138" i="5"/>
  <c r="J136" i="5"/>
  <c r="J134" i="5"/>
  <c r="J132" i="5"/>
  <c r="J130" i="5"/>
  <c r="J128" i="5"/>
  <c r="J126" i="5"/>
  <c r="J124" i="5"/>
  <c r="J122" i="5"/>
  <c r="J120" i="5"/>
  <c r="J118" i="5"/>
  <c r="J116" i="5"/>
  <c r="J114" i="5"/>
  <c r="J112" i="5"/>
  <c r="J110" i="5"/>
  <c r="J108" i="5"/>
  <c r="H50" i="5"/>
  <c r="H42" i="5"/>
  <c r="H34" i="5"/>
  <c r="H26" i="5"/>
  <c r="H18" i="5"/>
  <c r="H10" i="5"/>
  <c r="I2" i="5"/>
  <c r="I44" i="5"/>
  <c r="I36" i="5"/>
  <c r="I28" i="5"/>
  <c r="I20" i="5"/>
  <c r="I12" i="5"/>
  <c r="I4" i="5"/>
  <c r="J46" i="5"/>
  <c r="J38" i="5"/>
  <c r="J30" i="5"/>
  <c r="J22" i="5"/>
  <c r="J14" i="5"/>
  <c r="J6" i="5"/>
  <c r="K48" i="5"/>
  <c r="K40" i="5"/>
  <c r="K32" i="5"/>
  <c r="K24" i="5"/>
  <c r="K16" i="5"/>
  <c r="K8" i="5"/>
  <c r="H104" i="5"/>
  <c r="H94" i="5"/>
  <c r="H86" i="5"/>
  <c r="H78" i="5"/>
  <c r="H70" i="5"/>
  <c r="H62" i="5"/>
  <c r="K54" i="5"/>
  <c r="I104" i="5"/>
  <c r="J99" i="5"/>
  <c r="K96" i="5"/>
  <c r="I94" i="5"/>
  <c r="J91" i="5"/>
  <c r="K88" i="5"/>
  <c r="I86" i="5"/>
  <c r="J83" i="5"/>
  <c r="K80" i="5"/>
  <c r="I78" i="5"/>
  <c r="J75" i="5"/>
  <c r="K72" i="5"/>
  <c r="I70" i="5"/>
  <c r="J67" i="5"/>
  <c r="K64" i="5"/>
  <c r="I62" i="5"/>
  <c r="J59" i="5"/>
  <c r="K56" i="5"/>
  <c r="J106" i="5"/>
  <c r="I154" i="5"/>
  <c r="I152" i="5"/>
  <c r="I150" i="5"/>
  <c r="I148" i="5"/>
  <c r="I146" i="5"/>
  <c r="I144" i="5"/>
  <c r="I142" i="5"/>
  <c r="I140" i="5"/>
  <c r="I138" i="5"/>
  <c r="I136" i="5"/>
  <c r="I134" i="5"/>
  <c r="I132" i="5"/>
  <c r="I130" i="5"/>
  <c r="I128" i="5"/>
  <c r="I126" i="5"/>
  <c r="I124" i="5"/>
  <c r="I122" i="5"/>
  <c r="I120" i="5"/>
  <c r="I118" i="5"/>
  <c r="I116" i="5"/>
  <c r="I114" i="5"/>
  <c r="I112" i="5"/>
  <c r="I110" i="5"/>
  <c r="I108" i="5"/>
  <c r="J40" i="5"/>
  <c r="H49" i="5"/>
  <c r="H41" i="5"/>
  <c r="H33" i="5"/>
  <c r="H25" i="5"/>
  <c r="H17" i="5"/>
  <c r="H9" i="5"/>
  <c r="J45" i="5"/>
  <c r="J37" i="5"/>
  <c r="J29" i="5"/>
  <c r="J21" i="5"/>
  <c r="J13" i="5"/>
  <c r="J5" i="5"/>
  <c r="K47" i="5"/>
  <c r="K39" i="5"/>
  <c r="K31" i="5"/>
  <c r="K23" i="5"/>
  <c r="K15" i="5"/>
  <c r="K7" i="5"/>
  <c r="H101" i="5"/>
  <c r="H93" i="5"/>
  <c r="H85" i="5"/>
  <c r="H77" i="5"/>
  <c r="H69" i="5"/>
  <c r="H61" i="5"/>
  <c r="J54" i="5"/>
  <c r="K101" i="5"/>
  <c r="I99" i="5"/>
  <c r="J96" i="5"/>
  <c r="K93" i="5"/>
  <c r="I91" i="5"/>
  <c r="J88" i="5"/>
  <c r="K85" i="5"/>
  <c r="I83" i="5"/>
  <c r="J80" i="5"/>
  <c r="K77" i="5"/>
  <c r="I75" i="5"/>
  <c r="J72" i="5"/>
  <c r="K69" i="5"/>
  <c r="I67" i="5"/>
  <c r="J64" i="5"/>
  <c r="K61" i="5"/>
  <c r="I59" i="5"/>
  <c r="J56" i="5"/>
  <c r="I106" i="5"/>
  <c r="H154" i="5"/>
  <c r="H152" i="5"/>
  <c r="H150" i="5"/>
  <c r="H148" i="5"/>
  <c r="H146" i="5"/>
  <c r="H144" i="5"/>
  <c r="H142" i="5"/>
  <c r="H140" i="5"/>
  <c r="H138" i="5"/>
  <c r="H136" i="5"/>
  <c r="H134" i="5"/>
  <c r="H132" i="5"/>
  <c r="H130" i="5"/>
  <c r="H128" i="5"/>
  <c r="H126" i="5"/>
  <c r="H124" i="5"/>
  <c r="H122" i="5"/>
  <c r="H120" i="5"/>
  <c r="H118" i="5"/>
  <c r="H116" i="5"/>
  <c r="H114" i="5"/>
  <c r="H112" i="5"/>
  <c r="H110" i="5"/>
  <c r="H108" i="5"/>
  <c r="J32" i="5"/>
  <c r="H40" i="5"/>
  <c r="H24" i="5"/>
  <c r="J2" i="5"/>
  <c r="J36" i="5"/>
  <c r="J28" i="5"/>
  <c r="J20" i="5"/>
  <c r="J12" i="5"/>
  <c r="J4" i="5"/>
  <c r="K46" i="5"/>
  <c r="K38" i="5"/>
  <c r="K30" i="5"/>
  <c r="K22" i="5"/>
  <c r="K14" i="5"/>
  <c r="K6" i="5"/>
  <c r="H100" i="5"/>
  <c r="H92" i="5"/>
  <c r="H84" i="5"/>
  <c r="H76" i="5"/>
  <c r="H68" i="5"/>
  <c r="H60" i="5"/>
  <c r="I54" i="5"/>
  <c r="J101" i="5"/>
  <c r="K98" i="5"/>
  <c r="I96" i="5"/>
  <c r="J93" i="5"/>
  <c r="K90" i="5"/>
  <c r="I88" i="5"/>
  <c r="J85" i="5"/>
  <c r="K82" i="5"/>
  <c r="I80" i="5"/>
  <c r="J77" i="5"/>
  <c r="K74" i="5"/>
  <c r="I72" i="5"/>
  <c r="J69" i="5"/>
  <c r="K66" i="5"/>
  <c r="I64" i="5"/>
  <c r="J61" i="5"/>
  <c r="K58" i="5"/>
  <c r="I56" i="5"/>
  <c r="K155" i="5"/>
  <c r="K153" i="5"/>
  <c r="K151" i="5"/>
  <c r="K149" i="5"/>
  <c r="K147" i="5"/>
  <c r="K145" i="5"/>
  <c r="K143" i="5"/>
  <c r="K141" i="5"/>
  <c r="K139" i="5"/>
  <c r="K137" i="5"/>
  <c r="K135" i="5"/>
  <c r="K133" i="5"/>
  <c r="K131" i="5"/>
  <c r="K129" i="5"/>
  <c r="K127" i="5"/>
  <c r="K125" i="5"/>
  <c r="K123" i="5"/>
  <c r="K121" i="5"/>
  <c r="K119" i="5"/>
  <c r="K117" i="5"/>
  <c r="K115" i="5"/>
  <c r="K113" i="5"/>
  <c r="K111" i="5"/>
  <c r="K109" i="5"/>
  <c r="J8" i="5"/>
  <c r="H48" i="5"/>
  <c r="H32" i="5"/>
  <c r="H8" i="5"/>
  <c r="J44" i="5"/>
  <c r="H47" i="5"/>
  <c r="H39" i="5"/>
  <c r="H31" i="5"/>
  <c r="H23" i="5"/>
  <c r="H15" i="5"/>
  <c r="H7" i="5"/>
  <c r="I49" i="5"/>
  <c r="I41" i="5"/>
  <c r="I33" i="5"/>
  <c r="I25" i="5"/>
  <c r="I17" i="5"/>
  <c r="I9" i="5"/>
  <c r="J51" i="5"/>
  <c r="J43" i="5"/>
  <c r="J35" i="5"/>
  <c r="J27" i="5"/>
  <c r="J19" i="5"/>
  <c r="J11" i="5"/>
  <c r="J3" i="5"/>
  <c r="K45" i="5"/>
  <c r="K37" i="5"/>
  <c r="K29" i="5"/>
  <c r="K21" i="5"/>
  <c r="K13" i="5"/>
  <c r="K5" i="5"/>
  <c r="H99" i="5"/>
  <c r="H91" i="5"/>
  <c r="H83" i="5"/>
  <c r="H75" i="5"/>
  <c r="H67" i="5"/>
  <c r="H59" i="5"/>
  <c r="K105" i="5"/>
  <c r="I101" i="5"/>
  <c r="J98" i="5"/>
  <c r="K95" i="5"/>
  <c r="I93" i="5"/>
  <c r="J90" i="5"/>
  <c r="K87" i="5"/>
  <c r="I85" i="5"/>
  <c r="J82" i="5"/>
  <c r="K79" i="5"/>
  <c r="I77" i="5"/>
  <c r="J74" i="5"/>
  <c r="K71" i="5"/>
  <c r="I69" i="5"/>
  <c r="J66" i="5"/>
  <c r="K63" i="5"/>
  <c r="I61" i="5"/>
  <c r="J58" i="5"/>
  <c r="K55" i="5"/>
  <c r="J155" i="5"/>
  <c r="J153" i="5"/>
  <c r="J151" i="5"/>
  <c r="J149" i="5"/>
  <c r="J147" i="5"/>
  <c r="J145" i="5"/>
  <c r="J143" i="5"/>
  <c r="J141" i="5"/>
  <c r="J139" i="5"/>
  <c r="J137" i="5"/>
  <c r="J135" i="5"/>
  <c r="J133" i="5"/>
  <c r="J131" i="5"/>
  <c r="J129" i="5"/>
  <c r="J127" i="5"/>
  <c r="J125" i="5"/>
  <c r="J123" i="5"/>
  <c r="J121" i="5"/>
  <c r="J119" i="5"/>
  <c r="J117" i="5"/>
  <c r="J115" i="5"/>
  <c r="J113" i="5"/>
  <c r="J111" i="5"/>
  <c r="J109" i="5"/>
  <c r="J48" i="5"/>
  <c r="H46" i="5"/>
  <c r="H38" i="5"/>
  <c r="H30" i="5"/>
  <c r="H22" i="5"/>
  <c r="H14" i="5"/>
  <c r="H6" i="5"/>
  <c r="J50" i="5"/>
  <c r="J42" i="5"/>
  <c r="J34" i="5"/>
  <c r="J26" i="5"/>
  <c r="J18" i="5"/>
  <c r="J10" i="5"/>
  <c r="K2" i="5"/>
  <c r="K44" i="5"/>
  <c r="K36" i="5"/>
  <c r="K28" i="5"/>
  <c r="K20" i="5"/>
  <c r="K12" i="5"/>
  <c r="K4" i="5"/>
  <c r="H98" i="5"/>
  <c r="H90" i="5"/>
  <c r="H82" i="5"/>
  <c r="H74" i="5"/>
  <c r="H66" i="5"/>
  <c r="H58" i="5"/>
  <c r="J105" i="5"/>
  <c r="K100" i="5"/>
  <c r="I98" i="5"/>
  <c r="J95" i="5"/>
  <c r="K92" i="5"/>
  <c r="I90" i="5"/>
  <c r="J87" i="5"/>
  <c r="K84" i="5"/>
  <c r="I82" i="5"/>
  <c r="J79" i="5"/>
  <c r="K76" i="5"/>
  <c r="I74" i="5"/>
  <c r="J71" i="5"/>
  <c r="K68" i="5"/>
  <c r="I66" i="5"/>
  <c r="J63" i="5"/>
  <c r="K60" i="5"/>
  <c r="I58" i="5"/>
  <c r="J55" i="5"/>
  <c r="I155" i="5"/>
  <c r="I153" i="5"/>
  <c r="I151" i="5"/>
  <c r="I149" i="5"/>
  <c r="I147" i="5"/>
  <c r="I145" i="5"/>
  <c r="I143" i="5"/>
  <c r="I141" i="5"/>
  <c r="I139" i="5"/>
  <c r="I137" i="5"/>
  <c r="I135" i="5"/>
  <c r="I133" i="5"/>
  <c r="I131" i="5"/>
  <c r="I129" i="5"/>
  <c r="I127" i="5"/>
  <c r="I125" i="5"/>
  <c r="I123" i="5"/>
  <c r="I121" i="5"/>
  <c r="I119" i="5"/>
  <c r="I117" i="5"/>
  <c r="I115" i="5"/>
  <c r="I113" i="5"/>
  <c r="I111" i="5"/>
  <c r="I109" i="5"/>
  <c r="J16" i="5"/>
  <c r="H21" i="5"/>
  <c r="H13" i="5"/>
  <c r="H5" i="5"/>
  <c r="J49" i="5"/>
  <c r="J41" i="5"/>
  <c r="J33" i="5"/>
  <c r="J25" i="5"/>
  <c r="J17" i="5"/>
  <c r="J9" i="5"/>
  <c r="K51" i="5"/>
  <c r="K43" i="5"/>
  <c r="K35" i="5"/>
  <c r="K27" i="5"/>
  <c r="K19" i="5"/>
  <c r="K11" i="5"/>
  <c r="K3" i="5"/>
  <c r="H97" i="5"/>
  <c r="H89" i="5"/>
  <c r="H81" i="5"/>
  <c r="H73" i="5"/>
  <c r="H65" i="5"/>
  <c r="I105" i="5"/>
  <c r="J100" i="5"/>
  <c r="K97" i="5"/>
  <c r="I95" i="5"/>
  <c r="J92" i="5"/>
  <c r="K89" i="5"/>
  <c r="I87" i="5"/>
  <c r="J84" i="5"/>
  <c r="K81" i="5"/>
  <c r="I79" i="5"/>
  <c r="J76" i="5"/>
  <c r="K73" i="5"/>
  <c r="I71" i="5"/>
  <c r="J68" i="5"/>
  <c r="K65" i="5"/>
  <c r="I63" i="5"/>
  <c r="H155" i="5"/>
  <c r="H153" i="5"/>
  <c r="H151" i="5"/>
  <c r="H149" i="5"/>
  <c r="H147" i="5"/>
  <c r="H145" i="5"/>
  <c r="H143" i="5"/>
  <c r="H141" i="5"/>
  <c r="H139" i="5"/>
  <c r="H137" i="5"/>
  <c r="H135" i="5"/>
  <c r="H133" i="5"/>
  <c r="H131" i="5"/>
  <c r="H129" i="5"/>
  <c r="H127" i="5"/>
  <c r="H125" i="5"/>
  <c r="H123" i="5"/>
  <c r="H121" i="5"/>
  <c r="H119" i="5"/>
  <c r="H117" i="5"/>
  <c r="H115" i="5"/>
  <c r="H113" i="5"/>
  <c r="H111" i="5"/>
  <c r="H109" i="5"/>
  <c r="B43" i="4"/>
  <c r="A43" i="4"/>
  <c r="B42" i="4"/>
  <c r="H6" i="4"/>
  <c r="A24" i="4"/>
  <c r="A27" i="4"/>
  <c r="A26" i="4"/>
  <c r="A25" i="4"/>
  <c r="E23" i="4" s="1" a="1"/>
  <c r="E23" i="4" s="1"/>
  <c r="H5" i="4"/>
  <c r="B27" i="4"/>
  <c r="A19" i="4"/>
  <c r="B26" i="4"/>
  <c r="G7" i="4"/>
  <c r="A36" i="4" s="1" a="1"/>
  <c r="A36" i="4" s="1"/>
  <c r="A21" i="4"/>
  <c r="B25" i="4"/>
  <c r="B21" i="4"/>
  <c r="B24" i="4"/>
  <c r="B20" i="4"/>
  <c r="B19" i="4"/>
  <c r="A17" i="4"/>
  <c r="B18" i="4"/>
  <c r="A18" i="4"/>
  <c r="B17" i="4"/>
  <c r="O14" i="3" a="1"/>
  <c r="O15" i="3" s="1"/>
  <c r="O10" i="3" a="1"/>
  <c r="P10" i="3" s="1"/>
  <c r="P5" i="3"/>
  <c r="O28" i="3" s="1" a="1"/>
  <c r="B34" i="3"/>
  <c r="J7" i="2"/>
  <c r="N7" i="2" s="1"/>
  <c r="C19" i="1"/>
  <c r="E16" i="4" l="1" a="1"/>
  <c r="F16" i="4" s="1"/>
  <c r="A37" i="4"/>
  <c r="B36" i="4"/>
  <c r="F23" i="4"/>
  <c r="B37" i="4"/>
  <c r="F24" i="4"/>
  <c r="E24" i="4"/>
  <c r="H3" i="3" a="1"/>
  <c r="P11" i="3"/>
  <c r="O10" i="3"/>
  <c r="O19" i="3" s="1" a="1"/>
  <c r="O28" i="3"/>
  <c r="P28" i="3"/>
  <c r="P15" i="3"/>
  <c r="O14" i="3"/>
  <c r="P14" i="3"/>
  <c r="O11" i="3"/>
  <c r="E3" i="3"/>
  <c r="E11" i="3"/>
  <c r="E4" i="3"/>
  <c r="E2" i="3"/>
  <c r="H2" i="3" s="1" a="1"/>
  <c r="E5" i="3"/>
  <c r="E6" i="3"/>
  <c r="E9" i="3"/>
  <c r="E7" i="3"/>
  <c r="E8" i="3"/>
  <c r="E10" i="3"/>
  <c r="O29" i="3"/>
  <c r="P29" i="3"/>
  <c r="E17" i="4" l="1"/>
  <c r="E16" i="4"/>
  <c r="F17" i="4"/>
  <c r="H2" i="3"/>
  <c r="I2" i="3"/>
  <c r="H10" i="3" a="1"/>
  <c r="H11" i="3" a="1"/>
  <c r="H9" i="3" a="1"/>
  <c r="H8" i="3" a="1"/>
  <c r="H4" i="3" a="1"/>
  <c r="H7" i="3" a="1"/>
  <c r="H3" i="3"/>
  <c r="I3" i="3"/>
  <c r="H5" i="3" a="1"/>
  <c r="E23" i="3"/>
  <c r="F11" i="3" s="1"/>
  <c r="H6" i="3" a="1"/>
  <c r="P20" i="3"/>
  <c r="P19" i="3"/>
  <c r="O20" i="3"/>
  <c r="O19" i="3"/>
  <c r="E27" i="4" l="1" a="1"/>
  <c r="H6" i="3"/>
  <c r="I6" i="3"/>
  <c r="F6" i="3"/>
  <c r="F7" i="3"/>
  <c r="H10" i="3"/>
  <c r="I10" i="3"/>
  <c r="F2" i="3"/>
  <c r="F4" i="3"/>
  <c r="F10" i="3"/>
  <c r="H7" i="3"/>
  <c r="I7" i="3"/>
  <c r="H8" i="3"/>
  <c r="I8" i="3"/>
  <c r="F3" i="3"/>
  <c r="F5" i="3"/>
  <c r="F9" i="3"/>
  <c r="F8" i="3"/>
  <c r="H5" i="3"/>
  <c r="I5" i="3"/>
  <c r="H9" i="3"/>
  <c r="I9" i="3"/>
  <c r="H4" i="3"/>
  <c r="I4" i="3"/>
  <c r="H11" i="3"/>
  <c r="I11" i="3"/>
  <c r="O24" i="3" a="1"/>
  <c r="P24" i="3" s="1"/>
  <c r="F27" i="4" l="1"/>
  <c r="F28" i="4"/>
  <c r="E28" i="4"/>
  <c r="E27" i="4"/>
  <c r="O25" i="3"/>
  <c r="O24" i="3"/>
  <c r="P25" i="3"/>
  <c r="B22" i="3" l="1" a="1"/>
  <c r="B22" i="3" l="1"/>
  <c r="C23" i="3"/>
  <c r="B23" i="3"/>
  <c r="C22" i="3"/>
</calcChain>
</file>

<file path=xl/sharedStrings.xml><?xml version="1.0" encoding="utf-8"?>
<sst xmlns="http://schemas.openxmlformats.org/spreadsheetml/2006/main" count="250" uniqueCount="87">
  <si>
    <t>r</t>
  </si>
  <si>
    <t>s</t>
  </si>
  <si>
    <t>r.s</t>
  </si>
  <si>
    <t>length of r</t>
  </si>
  <si>
    <t>length of s</t>
  </si>
  <si>
    <t xml:space="preserve">cos </t>
  </si>
  <si>
    <t>theta</t>
  </si>
  <si>
    <t>(radians)</t>
  </si>
  <si>
    <t>theta in deg</t>
  </si>
  <si>
    <t>Scalar Projection</t>
  </si>
  <si>
    <t>Unit Vector</t>
  </si>
  <si>
    <t>Vector Proj</t>
  </si>
  <si>
    <t>X</t>
  </si>
  <si>
    <t>yi</t>
  </si>
  <si>
    <t>Mean (mu1)</t>
  </si>
  <si>
    <t>s1Hat</t>
  </si>
  <si>
    <t>s2Hat</t>
  </si>
  <si>
    <t>X2</t>
  </si>
  <si>
    <t>Mean(mu2)</t>
  </si>
  <si>
    <t>V</t>
  </si>
  <si>
    <t>mu1 hat</t>
  </si>
  <si>
    <t>mu2 hat</t>
  </si>
  <si>
    <t>x1-mean</t>
  </si>
  <si>
    <t>x2-mean</t>
  </si>
  <si>
    <t>S1</t>
  </si>
  <si>
    <t>X1</t>
  </si>
  <si>
    <t>Group</t>
  </si>
  <si>
    <t>x1-u1</t>
  </si>
  <si>
    <t>x2-u2</t>
  </si>
  <si>
    <t>mean</t>
  </si>
  <si>
    <t>Mu1</t>
  </si>
  <si>
    <t>Mu2</t>
  </si>
  <si>
    <t>x2-u1</t>
  </si>
  <si>
    <t>x1-u2</t>
  </si>
  <si>
    <t>S2</t>
  </si>
  <si>
    <t>SW = S1+S2</t>
  </si>
  <si>
    <t>SW inverse</t>
  </si>
  <si>
    <t>mu-m2</t>
  </si>
  <si>
    <t>SB</t>
  </si>
  <si>
    <t>Sw_inv*Sb</t>
  </si>
  <si>
    <t>A</t>
  </si>
  <si>
    <t>Vcap</t>
  </si>
  <si>
    <t>X.V</t>
  </si>
  <si>
    <t>Cutoff point</t>
  </si>
  <si>
    <t>Zscore</t>
  </si>
  <si>
    <t>V.Xbar</t>
  </si>
  <si>
    <t>Mu1…</t>
  </si>
  <si>
    <t>Mu2…</t>
  </si>
  <si>
    <t>x1-mu11</t>
  </si>
  <si>
    <t>x1-mu12</t>
  </si>
  <si>
    <t>x1-mu21</t>
  </si>
  <si>
    <t>x2-mu22</t>
  </si>
  <si>
    <t>1. Means</t>
  </si>
  <si>
    <t>2. Within</t>
  </si>
  <si>
    <t>2a. S1</t>
  </si>
  <si>
    <t>2b. S2</t>
  </si>
  <si>
    <t>2c. SSw</t>
  </si>
  <si>
    <t>3. Between</t>
  </si>
  <si>
    <t>mu1-mu2</t>
  </si>
  <si>
    <t>Sb</t>
  </si>
  <si>
    <t>4. Calculating A</t>
  </si>
  <si>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</si>
  <si>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</si>
  <si>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</si>
  <si>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</si>
  <si>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</si>
  <si>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</si>
  <si>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</si>
  <si>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</si>
  <si>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</si>
  <si>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X3</t>
  </si>
  <si>
    <t>X4</t>
  </si>
  <si>
    <t>Mu3…</t>
  </si>
  <si>
    <t>X1-Mu11</t>
  </si>
  <si>
    <t>X2-mu12</t>
  </si>
  <si>
    <t>X2-mu22</t>
  </si>
  <si>
    <t>X3-Mu23</t>
  </si>
  <si>
    <t>X4-Mu24</t>
  </si>
  <si>
    <t>X3-Mu13</t>
  </si>
  <si>
    <t>X4-Mu14</t>
  </si>
  <si>
    <t>X1-Mu21</t>
  </si>
  <si>
    <t>X1-Mu31</t>
  </si>
  <si>
    <t>X2-mu32</t>
  </si>
  <si>
    <t>X3-Mu33</t>
  </si>
  <si>
    <t>X4-Mu34</t>
  </si>
  <si>
    <t>S3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</si>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</sst>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6" borderId="0" xfId="0" applyFill="1"/>
    <xf numFmtId="0" fontId="0" fillId="3" borderId="0" xfId="0" applyFill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Sheet3!$A$2:$A$6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Sheet3!$B$2:$B$6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3-4FEC-8F36-D117DE4B769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Sheet3!$A$7:$A$11</c:f>
              <c:numCache>
                <c:formatCode>General</c:formatCode>
                <c:ptCount val="5"/>
                <c:pt idx="0">
                  <c:v>9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Sheet3!$B$7:$B$11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33-4FEC-8F36-D117DE4B769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Sheet3!$A$13</c:f>
              <c:numCache>
                <c:formatCode>General</c:formatCode>
                <c:ptCount val="1"/>
                <c:pt idx="0">
                  <c:v>5.7</c:v>
                </c:pt>
              </c:numCache>
            </c:numRef>
          </c:xVal>
          <c:yVal>
            <c:numRef>
              <c:f>Sheet3!$B$13</c:f>
              <c:numCache>
                <c:formatCode>General</c:formatCode>
                <c:ptCount val="1"/>
                <c:pt idx="0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E-4071-9CF0-798B23674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557136"/>
        <c:axId val="1671309296"/>
      </c:scatterChart>
      <c:valAx>
        <c:axId val="158355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309296"/>
        <c:crosses val="autoZero"/>
        <c:crossBetween val="midCat"/>
      </c:valAx>
      <c:valAx>
        <c:axId val="16713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55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3</xdr:row>
      <xdr:rowOff>167640</xdr:rowOff>
    </xdr:from>
    <xdr:to>
      <xdr:col>26</xdr:col>
      <xdr:colOff>594360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D4022-9172-9125-73A4-5F9051AEA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C560-42CD-4582-8A5F-41F648B8DD0B}">
  <dimension ref="B2:G19"/>
  <sheetViews>
    <sheetView topLeftCell="A39" workbookViewId="0">
      <selection activeCell="D3" sqref="D3"/>
    </sheetView>
  </sheetViews>
  <sheetFormatPr defaultRowHeight="14.4" x14ac:dyDescent="0.3"/>
  <cols>
    <col min="2" max="2" width="14.77734375" bestFit="1" customWidth="1"/>
    <col min="6" max="6" width="9.33203125" bestFit="1" customWidth="1"/>
    <col min="7" max="7" width="9.44140625" bestFit="1" customWidth="1"/>
  </cols>
  <sheetData>
    <row r="2" spans="2:7" x14ac:dyDescent="0.3">
      <c r="B2" t="s">
        <v>0</v>
      </c>
      <c r="D2" t="s">
        <v>1</v>
      </c>
      <c r="F2" t="s">
        <v>3</v>
      </c>
      <c r="G2" t="s">
        <v>4</v>
      </c>
    </row>
    <row r="3" spans="2:7" x14ac:dyDescent="0.3">
      <c r="B3">
        <v>3</v>
      </c>
      <c r="D3">
        <v>1</v>
      </c>
      <c r="F3">
        <f t="array" ref="F3">SQRT(MMULT(TRANSPOSE(B3:B4), B3:B4))</f>
        <v>3.6055512754639891</v>
      </c>
      <c r="G3">
        <f t="array" ref="G3">SQRT(MMULT(TRANSPOSE(D3:D4), D3:D4))</f>
        <v>2.2360679774997898</v>
      </c>
    </row>
    <row r="4" spans="2:7" x14ac:dyDescent="0.3">
      <c r="B4">
        <v>2</v>
      </c>
      <c r="D4">
        <v>2</v>
      </c>
    </row>
    <row r="7" spans="2:7" x14ac:dyDescent="0.3">
      <c r="B7" t="s">
        <v>2</v>
      </c>
      <c r="C7">
        <f t="array" ref="C7">MMULT(TRANSPOSE(B3:B4), D3:D4)</f>
        <v>7</v>
      </c>
    </row>
    <row r="8" spans="2:7" x14ac:dyDescent="0.3">
      <c r="B8" t="s">
        <v>5</v>
      </c>
      <c r="C8">
        <f>C7/(F3*G3)</f>
        <v>0.8682431421244593</v>
      </c>
    </row>
    <row r="9" spans="2:7" x14ac:dyDescent="0.3">
      <c r="B9" t="s">
        <v>6</v>
      </c>
      <c r="C9">
        <f>ACOS(C8)</f>
        <v>0.51914611424652257</v>
      </c>
      <c r="D9" t="s">
        <v>7</v>
      </c>
    </row>
    <row r="10" spans="2:7" x14ac:dyDescent="0.3">
      <c r="B10" t="s">
        <v>8</v>
      </c>
      <c r="C10">
        <f>(180/PI())*C9</f>
        <v>29.744881296942204</v>
      </c>
    </row>
    <row r="12" spans="2:7" x14ac:dyDescent="0.3">
      <c r="B12" t="s">
        <v>9</v>
      </c>
      <c r="C12">
        <f>G3*C8</f>
        <v>1.9414506867883023</v>
      </c>
    </row>
    <row r="14" spans="2:7" x14ac:dyDescent="0.3">
      <c r="B14" t="s">
        <v>10</v>
      </c>
      <c r="C14">
        <f t="array" ref="C14:C15">(B3:B4/F3)</f>
        <v>0.83205029433784372</v>
      </c>
      <c r="E14">
        <f>C7/F3</f>
        <v>1.9414506867883021</v>
      </c>
    </row>
    <row r="15" spans="2:7" x14ac:dyDescent="0.3">
      <c r="C15">
        <v>0.55470019622522915</v>
      </c>
    </row>
    <row r="18" spans="2:3" x14ac:dyDescent="0.3">
      <c r="B18" t="s">
        <v>11</v>
      </c>
      <c r="C18">
        <f t="array" ref="C18:C19">E14*C14:C15</f>
        <v>1.6153846153846156</v>
      </c>
    </row>
    <row r="19" spans="2:3" x14ac:dyDescent="0.3">
      <c r="C19">
        <v>1.0769230769230771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0E82-1937-41DE-9190-501D6FC76D25}">
  <dimension ref="B1:N16"/>
  <sheetViews>
    <sheetView topLeftCell="A2" workbookViewId="0">
      <selection activeCell="G13" sqref="G13"/>
    </sheetView>
  </sheetViews>
  <sheetFormatPr defaultRowHeight="14.4" x14ac:dyDescent="0.3"/>
  <cols>
    <col min="2" max="2" width="10.77734375" bestFit="1" customWidth="1"/>
    <col min="5" max="5" width="11" bestFit="1" customWidth="1"/>
    <col min="8" max="8" width="10.33203125" bestFit="1" customWidth="1"/>
  </cols>
  <sheetData>
    <row r="1" spans="2:14" x14ac:dyDescent="0.3">
      <c r="N1" t="s">
        <v>19</v>
      </c>
    </row>
    <row r="3" spans="2:14" x14ac:dyDescent="0.3">
      <c r="C3" s="1" t="s">
        <v>12</v>
      </c>
      <c r="D3" s="3">
        <v>2</v>
      </c>
      <c r="E3" s="3">
        <v>3</v>
      </c>
      <c r="F3" s="3">
        <v>4</v>
      </c>
      <c r="G3" s="3">
        <v>6</v>
      </c>
      <c r="H3" s="4">
        <v>1</v>
      </c>
      <c r="I3" s="2">
        <v>5</v>
      </c>
      <c r="J3" s="2">
        <v>6</v>
      </c>
      <c r="K3" s="2">
        <v>12</v>
      </c>
      <c r="L3" s="2">
        <v>15</v>
      </c>
      <c r="N3" s="6">
        <v>0.3</v>
      </c>
    </row>
    <row r="4" spans="2:14" x14ac:dyDescent="0.3">
      <c r="C4" s="1" t="s">
        <v>17</v>
      </c>
      <c r="D4" s="3">
        <v>5</v>
      </c>
      <c r="E4" s="3">
        <v>6</v>
      </c>
      <c r="F4" s="3">
        <v>7</v>
      </c>
      <c r="G4" s="3">
        <v>2</v>
      </c>
      <c r="H4" s="4">
        <v>1</v>
      </c>
      <c r="I4" s="2">
        <v>8</v>
      </c>
      <c r="J4" s="2">
        <v>9</v>
      </c>
      <c r="K4" s="2">
        <v>13</v>
      </c>
      <c r="L4" s="2">
        <v>16</v>
      </c>
      <c r="N4" s="6">
        <v>0.2</v>
      </c>
    </row>
    <row r="6" spans="2:14" x14ac:dyDescent="0.3">
      <c r="C6" s="1" t="s">
        <v>13</v>
      </c>
      <c r="D6" s="1">
        <f t="array" ref="D6">MMULT(TRANSPOSE(D3:D4), $N$3:$N$4)</f>
        <v>1.6</v>
      </c>
      <c r="E6" s="1">
        <f t="array" ref="E6">MMULT(TRANSPOSE(E3:E4), $N$3:$N$4)</f>
        <v>2.1</v>
      </c>
      <c r="F6" s="1">
        <f t="array" ref="F6">MMULT(TRANSPOSE(F3:F4), $N$3:$N$4)</f>
        <v>2.6</v>
      </c>
      <c r="G6" s="1">
        <f t="array" ref="G6">MMULT(TRANSPOSE(G3:G4), $N$3:$N$4)</f>
        <v>2.1999999999999997</v>
      </c>
      <c r="H6" s="1">
        <f t="array" ref="H6">MMULT(TRANSPOSE(H3:H4), $N$3:$N$4)</f>
        <v>0.5</v>
      </c>
      <c r="I6" s="1">
        <f t="array" ref="I6">MMULT(TRANSPOSE(I3:I4), $N$3:$N$4)</f>
        <v>3.1</v>
      </c>
      <c r="J6" s="1">
        <f t="array" ref="J6">MMULT(TRANSPOSE(J3:J4), $N$3:$N$4)</f>
        <v>3.5999999999999996</v>
      </c>
      <c r="K6" s="1">
        <f t="array" ref="K6">MMULT(TRANSPOSE(K3:K4), $N$3:$N$4)</f>
        <v>6.1999999999999993</v>
      </c>
      <c r="L6" s="1">
        <f t="array" ref="L6">MMULT(TRANSPOSE(L3:L4), $N$3:$N$4)</f>
        <v>7.7</v>
      </c>
    </row>
    <row r="7" spans="2:14" x14ac:dyDescent="0.3">
      <c r="E7" t="s">
        <v>15</v>
      </c>
      <c r="F7">
        <f>VAR(D6:H6)</f>
        <v>0.65500000000000025</v>
      </c>
      <c r="I7" t="s">
        <v>16</v>
      </c>
      <c r="J7">
        <f>VAR(I6:L6)</f>
        <v>4.7366666666666744</v>
      </c>
      <c r="N7" s="5">
        <f>SUM(J7, F7)</f>
        <v>5.3916666666666746</v>
      </c>
    </row>
    <row r="10" spans="2:14" x14ac:dyDescent="0.3">
      <c r="B10" s="1" t="s">
        <v>14</v>
      </c>
      <c r="C10" s="1">
        <f>AVERAGE(D3:H3)</f>
        <v>3.2</v>
      </c>
      <c r="E10" s="1" t="s">
        <v>20</v>
      </c>
      <c r="F10" s="1">
        <f t="array" ref="F10">MMULT(TRANSPOSE(C10:C11), N3:N4)</f>
        <v>1.8</v>
      </c>
      <c r="H10" s="1" t="s">
        <v>18</v>
      </c>
      <c r="I10" s="1">
        <f>AVERAGE(I3:L3)</f>
        <v>9.5</v>
      </c>
      <c r="K10" s="1" t="s">
        <v>21</v>
      </c>
      <c r="L10" s="1">
        <f t="array" ref="L10">MMULT(TRANSPOSE(I10:I11), N3:N4)</f>
        <v>5.15</v>
      </c>
    </row>
    <row r="11" spans="2:14" x14ac:dyDescent="0.3">
      <c r="C11" s="1">
        <f>AVERAGE(D4:H4)</f>
        <v>4.2</v>
      </c>
      <c r="I11" s="1">
        <f>AVERAGE(I4:L4)</f>
        <v>11.5</v>
      </c>
    </row>
    <row r="13" spans="2:14" x14ac:dyDescent="0.3">
      <c r="C13" s="1" t="s">
        <v>22</v>
      </c>
      <c r="D13" s="1">
        <f>D3-$C$10</f>
        <v>-1.2000000000000002</v>
      </c>
      <c r="E13" s="1">
        <f t="shared" ref="E13:H13" si="0">E3-$C$10</f>
        <v>-0.20000000000000018</v>
      </c>
      <c r="F13" s="1">
        <f t="shared" si="0"/>
        <v>0.79999999999999982</v>
      </c>
      <c r="G13" s="1">
        <f t="shared" si="0"/>
        <v>2.8</v>
      </c>
      <c r="H13" s="1">
        <f t="shared" si="0"/>
        <v>-2.2000000000000002</v>
      </c>
      <c r="I13" s="1">
        <f>I3-$I$10</f>
        <v>-4.5</v>
      </c>
      <c r="J13" s="1">
        <f t="shared" ref="J13:L13" si="1">J3-$I$10</f>
        <v>-3.5</v>
      </c>
      <c r="K13" s="1">
        <f t="shared" si="1"/>
        <v>2.5</v>
      </c>
      <c r="L13" s="1">
        <f t="shared" si="1"/>
        <v>5.5</v>
      </c>
    </row>
    <row r="14" spans="2:14" x14ac:dyDescent="0.3">
      <c r="C14" s="1" t="s">
        <v>23</v>
      </c>
      <c r="D14" s="1">
        <f>D3-$C$11</f>
        <v>-2.2000000000000002</v>
      </c>
      <c r="E14" s="1">
        <f t="shared" ref="E14:H14" si="2">E3-$C$11</f>
        <v>-1.2000000000000002</v>
      </c>
      <c r="F14" s="1">
        <f t="shared" si="2"/>
        <v>-0.20000000000000018</v>
      </c>
      <c r="G14" s="1">
        <f t="shared" si="2"/>
        <v>1.7999999999999998</v>
      </c>
      <c r="H14" s="1">
        <f t="shared" si="2"/>
        <v>-3.2</v>
      </c>
      <c r="I14" s="1">
        <f>I4-$I$11</f>
        <v>-3.5</v>
      </c>
      <c r="J14" s="1">
        <f t="shared" ref="J14:L14" si="3">J4-$I$11</f>
        <v>-2.5</v>
      </c>
      <c r="K14" s="1">
        <f t="shared" si="3"/>
        <v>1.5</v>
      </c>
      <c r="L14" s="1">
        <f t="shared" si="3"/>
        <v>4.5</v>
      </c>
    </row>
    <row r="16" spans="2:14" x14ac:dyDescent="0.3">
      <c r="D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E90E-FD01-4686-AFB6-21B02E306DEB}">
  <dimension ref="A1:Q35"/>
  <sheetViews>
    <sheetView tabSelected="1" topLeftCell="F1" workbookViewId="0">
      <selection activeCell="L18" sqref="L18"/>
    </sheetView>
  </sheetViews>
  <sheetFormatPr defaultRowHeight="14.4" x14ac:dyDescent="0.3"/>
  <cols>
    <col min="1" max="1" width="10.109375" bestFit="1" customWidth="1"/>
    <col min="5" max="5" width="12" bestFit="1" customWidth="1"/>
    <col min="14" max="14" width="10.33203125" bestFit="1" customWidth="1"/>
  </cols>
  <sheetData>
    <row r="1" spans="1:17" x14ac:dyDescent="0.3">
      <c r="A1" s="7" t="s">
        <v>25</v>
      </c>
      <c r="B1" s="7" t="s">
        <v>17</v>
      </c>
      <c r="C1" s="7" t="s">
        <v>26</v>
      </c>
      <c r="E1" s="7" t="s">
        <v>42</v>
      </c>
      <c r="F1" s="7" t="s">
        <v>44</v>
      </c>
      <c r="H1" s="18" t="s">
        <v>45</v>
      </c>
      <c r="I1" s="18"/>
      <c r="K1" s="7" t="s">
        <v>27</v>
      </c>
      <c r="L1" s="7" t="s">
        <v>32</v>
      </c>
      <c r="O1" t="s">
        <v>29</v>
      </c>
      <c r="P1" t="s">
        <v>25</v>
      </c>
      <c r="Q1" t="s">
        <v>17</v>
      </c>
    </row>
    <row r="2" spans="1:17" x14ac:dyDescent="0.3">
      <c r="A2" s="10">
        <v>4</v>
      </c>
      <c r="B2" s="10">
        <v>1</v>
      </c>
      <c r="C2" s="10">
        <v>1</v>
      </c>
      <c r="E2">
        <f>MMULT(A2:B2, $B$34:$B$35)</f>
        <v>4.0711884851416107</v>
      </c>
      <c r="F2">
        <f>E2-$E$23</f>
        <v>-3.370826482115465</v>
      </c>
      <c r="H2">
        <f t="array" ref="H2:I2">TRANSPOSE($B$34:$B$35)*E2</f>
        <v>3.7436992919598482</v>
      </c>
      <c r="I2">
        <v>1.5997785137102494</v>
      </c>
      <c r="K2">
        <f>A2-AVERAGE($A$2:$A$6)</f>
        <v>1</v>
      </c>
      <c r="L2">
        <f>B2-AVERAGE($B$2:$B$6)</f>
        <v>-2.6</v>
      </c>
      <c r="O2" t="s">
        <v>30</v>
      </c>
      <c r="P2">
        <f>AVERAGE(A2:A6)</f>
        <v>3</v>
      </c>
      <c r="Q2">
        <f>AVERAGE(B2:B6)</f>
        <v>3.6</v>
      </c>
    </row>
    <row r="3" spans="1:17" x14ac:dyDescent="0.3">
      <c r="A3" s="10">
        <v>2</v>
      </c>
      <c r="B3" s="10">
        <v>4</v>
      </c>
      <c r="C3" s="10">
        <v>1</v>
      </c>
      <c r="E3">
        <f t="shared" ref="E3:E11" si="0">MMULT(A3:B3, $B$34:$B$35)</f>
        <v>3.4109235397578677</v>
      </c>
      <c r="F3">
        <f t="shared" ref="F3:F11" si="1">E3-$E$23</f>
        <v>-4.0310914274992076</v>
      </c>
      <c r="H3">
        <f t="array" ref="H3:I3">TRANSPOSE($B$34:$B$35)*E3</f>
        <v>3.1365465114977451</v>
      </c>
      <c r="I3">
        <v>1.340326592769713</v>
      </c>
      <c r="K3">
        <f t="shared" ref="K3:K5" si="2">A3-AVERAGE($A$2:$A$6)</f>
        <v>-1</v>
      </c>
      <c r="L3">
        <f t="shared" ref="L3:L5" si="3">B3-AVERAGE($B$2:$B$6)</f>
        <v>0.39999999999999991</v>
      </c>
      <c r="O3" t="s">
        <v>31</v>
      </c>
      <c r="P3">
        <f>AVERAGE(A7:A11)</f>
        <v>8.4</v>
      </c>
      <c r="Q3">
        <f>AVERAGE(B7:B11)</f>
        <v>7.6</v>
      </c>
    </row>
    <row r="4" spans="1:17" x14ac:dyDescent="0.3">
      <c r="A4" s="10">
        <v>2</v>
      </c>
      <c r="B4" s="10">
        <v>3</v>
      </c>
      <c r="C4" s="10">
        <v>1</v>
      </c>
      <c r="E4">
        <f t="shared" si="0"/>
        <v>3.0179723119901354</v>
      </c>
      <c r="F4">
        <f t="shared" si="1"/>
        <v>-4.4240426552669403</v>
      </c>
      <c r="H4">
        <f t="array" ref="H4:I4">TRANSPOSE($B$34:$B$35)*E4</f>
        <v>2.7752045499212246</v>
      </c>
      <c r="I4">
        <v>1.1859159253655447</v>
      </c>
      <c r="K4">
        <f t="shared" si="2"/>
        <v>-1</v>
      </c>
      <c r="L4">
        <f t="shared" si="3"/>
        <v>-0.60000000000000009</v>
      </c>
    </row>
    <row r="5" spans="1:17" x14ac:dyDescent="0.3">
      <c r="A5" s="10">
        <v>3</v>
      </c>
      <c r="B5" s="10">
        <v>6</v>
      </c>
      <c r="C5" s="10">
        <v>1</v>
      </c>
      <c r="E5">
        <f t="shared" si="0"/>
        <v>5.1163853096368017</v>
      </c>
      <c r="F5">
        <f t="shared" si="1"/>
        <v>-2.325629657620274</v>
      </c>
      <c r="H5">
        <f t="array" ref="H5:I5">TRANSPOSE($B$34:$B$35)*E5</f>
        <v>4.7048197672466179</v>
      </c>
      <c r="I5">
        <v>2.0104898891545693</v>
      </c>
      <c r="K5">
        <f t="shared" si="2"/>
        <v>0</v>
      </c>
      <c r="L5">
        <f t="shared" si="3"/>
        <v>2.4</v>
      </c>
      <c r="O5" t="s">
        <v>37</v>
      </c>
      <c r="P5">
        <f>P2-P3</f>
        <v>-5.4</v>
      </c>
      <c r="Q5">
        <f>Q2-Q3</f>
        <v>-3.9999999999999996</v>
      </c>
    </row>
    <row r="6" spans="1:17" x14ac:dyDescent="0.3">
      <c r="A6" s="10">
        <v>4</v>
      </c>
      <c r="B6" s="10">
        <v>4</v>
      </c>
      <c r="C6" s="10">
        <v>1</v>
      </c>
      <c r="E6">
        <f t="shared" si="0"/>
        <v>5.2500421684448071</v>
      </c>
      <c r="F6">
        <f t="shared" si="1"/>
        <v>-2.1919727988122686</v>
      </c>
      <c r="H6">
        <f t="array" ref="H6:I6">TRANSPOSE($B$34:$B$35)*E6</f>
        <v>4.8277251766894089</v>
      </c>
      <c r="I6">
        <v>2.0630105159227536</v>
      </c>
      <c r="K6">
        <f>A6-AVERAGE($A$2:$A$6)</f>
        <v>1</v>
      </c>
      <c r="L6">
        <f>B6-AVERAGE($B$2:$B$6)</f>
        <v>0.39999999999999991</v>
      </c>
    </row>
    <row r="7" spans="1:17" x14ac:dyDescent="0.3">
      <c r="A7" s="11">
        <v>9</v>
      </c>
      <c r="B7" s="11">
        <v>10</v>
      </c>
      <c r="C7" s="11">
        <v>2</v>
      </c>
      <c r="E7">
        <f t="shared" si="0"/>
        <v>12.205546106768548</v>
      </c>
      <c r="F7">
        <f t="shared" si="1"/>
        <v>4.7635311395114721</v>
      </c>
      <c r="H7">
        <f t="array" ref="H7:I7">TRANSPOSE($B$34:$B$35)*E7</f>
        <v>11.22372360912769</v>
      </c>
      <c r="I7">
        <v>4.796184328230364</v>
      </c>
    </row>
    <row r="8" spans="1:17" x14ac:dyDescent="0.3">
      <c r="A8" s="11">
        <v>6</v>
      </c>
      <c r="B8" s="11">
        <v>8</v>
      </c>
      <c r="C8" s="11">
        <v>2</v>
      </c>
      <c r="E8">
        <f t="shared" si="0"/>
        <v>8.6609657082026743</v>
      </c>
      <c r="F8">
        <f t="shared" si="1"/>
        <v>1.2189507409455986</v>
      </c>
      <c r="H8">
        <f t="array" ref="H8:I8">TRANSPOSE($B$34:$B$35)*E8</f>
        <v>7.9642716881871536</v>
      </c>
      <c r="I8">
        <v>3.4033371086924662</v>
      </c>
      <c r="K8" s="7" t="s">
        <v>33</v>
      </c>
      <c r="L8" s="7" t="s">
        <v>28</v>
      </c>
    </row>
    <row r="9" spans="1:17" x14ac:dyDescent="0.3">
      <c r="A9" s="11">
        <v>9</v>
      </c>
      <c r="B9" s="11">
        <v>5</v>
      </c>
      <c r="C9" s="11">
        <v>2</v>
      </c>
      <c r="E9">
        <f t="shared" si="0"/>
        <v>10.240789967929887</v>
      </c>
      <c r="F9">
        <f t="shared" si="1"/>
        <v>2.7987750006728112</v>
      </c>
      <c r="H9">
        <f t="array" ref="H9:I9">TRANSPOSE($B$34:$B$35)*E9</f>
        <v>9.4170138012450888</v>
      </c>
      <c r="I9">
        <v>4.0241309912095229</v>
      </c>
      <c r="K9">
        <f>A7-AVERAGE($A$7:$A$11)</f>
        <v>0.59999999999999964</v>
      </c>
      <c r="L9">
        <f>B7-AVERAGE($B$7:$B$11)</f>
        <v>2.4000000000000004</v>
      </c>
    </row>
    <row r="10" spans="1:17" x14ac:dyDescent="0.3">
      <c r="A10" s="11">
        <v>8</v>
      </c>
      <c r="B10" s="11">
        <v>7</v>
      </c>
      <c r="C10" s="11">
        <v>2</v>
      </c>
      <c r="E10">
        <f t="shared" si="0"/>
        <v>10.107133109121882</v>
      </c>
      <c r="F10">
        <f t="shared" si="1"/>
        <v>2.6651181418648067</v>
      </c>
      <c r="H10">
        <f t="array" ref="H10:I10">TRANSPOSE($B$34:$B$35)*E10</f>
        <v>9.2941083918022986</v>
      </c>
      <c r="I10">
        <v>3.9716103644413394</v>
      </c>
      <c r="K10">
        <f>A8-AVERAGE($A$7:$A$11)</f>
        <v>-2.4000000000000004</v>
      </c>
      <c r="L10">
        <f>B8-AVERAGE($B$7:$B$11)</f>
        <v>0.40000000000000036</v>
      </c>
      <c r="N10" s="1" t="s">
        <v>24</v>
      </c>
      <c r="O10" s="1">
        <f t="array" ref="O10:P11">MMULT(TRANSPOSE(K2:L6),K2:L6)/4</f>
        <v>1</v>
      </c>
      <c r="P10" s="1">
        <v>-0.5</v>
      </c>
    </row>
    <row r="11" spans="1:17" x14ac:dyDescent="0.3">
      <c r="A11" s="11">
        <v>10</v>
      </c>
      <c r="B11" s="11">
        <v>8</v>
      </c>
      <c r="C11" s="11">
        <v>2</v>
      </c>
      <c r="E11">
        <f t="shared" si="0"/>
        <v>12.339202965576552</v>
      </c>
      <c r="F11">
        <f t="shared" si="1"/>
        <v>4.8971879983194766</v>
      </c>
      <c r="H11">
        <f t="array" ref="H11:I11">TRANSPOSE($B$34:$B$35)*E11</f>
        <v>11.34662901857048</v>
      </c>
      <c r="I11">
        <v>4.8487049549985475</v>
      </c>
      <c r="K11">
        <f>A9-AVERAGE($A$7:$A$11)</f>
        <v>0.59999999999999964</v>
      </c>
      <c r="L11">
        <f>B9-AVERAGE($B$7:$B$11)</f>
        <v>-2.5999999999999996</v>
      </c>
      <c r="O11" s="1">
        <v>-0.5</v>
      </c>
      <c r="P11" s="1">
        <v>3.3000000000000003</v>
      </c>
    </row>
    <row r="12" spans="1:17" x14ac:dyDescent="0.3">
      <c r="K12">
        <f>A10-AVERAGE($A$7:$A$11)</f>
        <v>-0.40000000000000036</v>
      </c>
      <c r="L12">
        <f>B10-AVERAGE($B$7:$B$11)</f>
        <v>-0.59999999999999964</v>
      </c>
    </row>
    <row r="13" spans="1:17" x14ac:dyDescent="0.3">
      <c r="A13">
        <f>AVERAGE(A2:A11)</f>
        <v>5.7</v>
      </c>
      <c r="B13">
        <f>AVERAGE(B2:B11)</f>
        <v>5.6</v>
      </c>
      <c r="K13">
        <f>A11-AVERAGE($A$7:$A$11)</f>
        <v>1.5999999999999996</v>
      </c>
      <c r="L13">
        <f>B11-AVERAGE($B$7:$B$11)</f>
        <v>0.40000000000000036</v>
      </c>
    </row>
    <row r="14" spans="1:17" x14ac:dyDescent="0.3">
      <c r="N14" s="1" t="s">
        <v>34</v>
      </c>
      <c r="O14" s="1">
        <f t="array" ref="O14:P15">MMULT(TRANSPOSE(K9:L13), K9:L13)/4</f>
        <v>2.2999999999999998</v>
      </c>
      <c r="P14" s="1">
        <v>-4.9999999999999989E-2</v>
      </c>
    </row>
    <row r="15" spans="1:17" x14ac:dyDescent="0.3">
      <c r="O15" s="1">
        <v>-4.9999999999999989E-2</v>
      </c>
      <c r="P15" s="1">
        <v>3.3</v>
      </c>
    </row>
    <row r="19" spans="1:16" x14ac:dyDescent="0.3">
      <c r="N19" s="1" t="s">
        <v>35</v>
      </c>
      <c r="O19" s="1">
        <f t="array" ref="O19:P20">O10:P11+O14:P15</f>
        <v>3.3</v>
      </c>
      <c r="P19" s="1">
        <v>-0.55000000000000004</v>
      </c>
    </row>
    <row r="20" spans="1:16" x14ac:dyDescent="0.3">
      <c r="B20" t="s">
        <v>40</v>
      </c>
      <c r="O20" s="1">
        <v>-0.55000000000000004</v>
      </c>
      <c r="P20" s="1">
        <v>6.6</v>
      </c>
    </row>
    <row r="22" spans="1:16" x14ac:dyDescent="0.3">
      <c r="A22" s="8" t="s">
        <v>39</v>
      </c>
      <c r="B22" s="1">
        <f t="array" ref="B22:C23">MMULT(O24:P25, O28:P29)</f>
        <v>9.5139564660691445</v>
      </c>
      <c r="C22" s="1">
        <v>7.0473751600512164</v>
      </c>
      <c r="E22" s="8" t="s">
        <v>43</v>
      </c>
    </row>
    <row r="23" spans="1:16" x14ac:dyDescent="0.3">
      <c r="B23" s="1">
        <v>4.065556978233035</v>
      </c>
      <c r="C23" s="1">
        <v>3.0115236875800253</v>
      </c>
      <c r="E23" s="1">
        <f>AVERAGE(E2:E11)</f>
        <v>7.4420149672570757</v>
      </c>
    </row>
    <row r="24" spans="1:16" x14ac:dyDescent="0.3">
      <c r="N24" s="1" t="s">
        <v>36</v>
      </c>
      <c r="O24" s="1">
        <f t="array" ref="O24:P25">MINVERSE(O19:P20)</f>
        <v>0.30729833546734958</v>
      </c>
      <c r="P24" s="1">
        <v>2.5608194622279135E-2</v>
      </c>
    </row>
    <row r="25" spans="1:16" x14ac:dyDescent="0.3">
      <c r="O25" s="1">
        <v>2.5608194622279135E-2</v>
      </c>
      <c r="P25" s="1">
        <v>0.15364916773367479</v>
      </c>
    </row>
    <row r="27" spans="1:16" x14ac:dyDescent="0.3">
      <c r="B27" s="8" t="s">
        <v>19</v>
      </c>
    </row>
    <row r="28" spans="1:16" x14ac:dyDescent="0.3">
      <c r="B28" s="1">
        <v>2.3401360000000002</v>
      </c>
      <c r="N28" s="1" t="s">
        <v>38</v>
      </c>
      <c r="O28" s="1">
        <f t="array" ref="O28:P29">MMULT(TRANSPOSE(P5:Q5),P5:Q5)</f>
        <v>29.160000000000004</v>
      </c>
      <c r="P28" s="1">
        <v>21.599999999999998</v>
      </c>
    </row>
    <row r="29" spans="1:16" x14ac:dyDescent="0.3">
      <c r="B29" s="1">
        <v>1</v>
      </c>
      <c r="O29" s="1">
        <v>21.599999999999998</v>
      </c>
      <c r="P29" s="1">
        <v>15.999999999999996</v>
      </c>
    </row>
    <row r="31" spans="1:16" x14ac:dyDescent="0.3">
      <c r="B31">
        <f>SQRT(B28^2+B29^2)</f>
        <v>2.5448450833982017</v>
      </c>
    </row>
    <row r="33" spans="2:2" x14ac:dyDescent="0.3">
      <c r="B33" s="8" t="s">
        <v>41</v>
      </c>
    </row>
    <row r="34" spans="2:2" x14ac:dyDescent="0.3">
      <c r="B34" s="1">
        <f>B28/B31</f>
        <v>0.9195593143434696</v>
      </c>
    </row>
    <row r="35" spans="2:2" x14ac:dyDescent="0.3">
      <c r="B35" s="1">
        <f>B29/B31</f>
        <v>0.39295122776773211</v>
      </c>
    </row>
  </sheetData>
  <mergeCells count="1">
    <mergeCell ref="H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4FF9-B19B-4C71-B7C4-524D12476540}">
  <dimension ref="A1:R155"/>
  <sheetViews>
    <sheetView topLeftCell="I28" workbookViewId="0">
      <selection activeCell="L51" sqref="L51"/>
    </sheetView>
  </sheetViews>
  <sheetFormatPr defaultRowHeight="14.4" x14ac:dyDescent="0.3"/>
  <cols>
    <col min="1" max="1" width="9.109375" customWidth="1"/>
    <col min="2" max="2" width="13.5546875" bestFit="1" customWidth="1"/>
    <col min="3" max="3" width="12.88671875" bestFit="1" customWidth="1"/>
    <col min="4" max="4" width="13.33203125" bestFit="1" customWidth="1"/>
    <col min="5" max="5" width="12.6640625" bestFit="1" customWidth="1"/>
    <col min="6" max="6" width="12.109375" bestFit="1" customWidth="1"/>
    <col min="14" max="14" width="13.109375" bestFit="1" customWidth="1"/>
  </cols>
  <sheetData>
    <row r="1" spans="1:18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H1" s="7" t="s">
        <v>73</v>
      </c>
      <c r="I1" s="7" t="s">
        <v>74</v>
      </c>
      <c r="J1" s="7" t="s">
        <v>78</v>
      </c>
      <c r="K1" s="7" t="s">
        <v>79</v>
      </c>
    </row>
    <row r="2" spans="1:18" x14ac:dyDescent="0.3">
      <c r="A2">
        <v>1</v>
      </c>
      <c r="B2" s="15">
        <v>5.0999999999999996</v>
      </c>
      <c r="C2" s="15">
        <v>3.5</v>
      </c>
      <c r="D2" s="15">
        <v>1.4</v>
      </c>
      <c r="E2" s="15">
        <v>0.2</v>
      </c>
      <c r="F2" t="s">
        <v>67</v>
      </c>
      <c r="H2">
        <f>B2-O$3</f>
        <v>9.4000000000000306E-2</v>
      </c>
      <c r="I2">
        <f>C2-P$3</f>
        <v>8.1999999999999407E-2</v>
      </c>
      <c r="J2">
        <f>D2-Q$3</f>
        <v>-6.4000000000000057E-2</v>
      </c>
      <c r="K2">
        <f>E2-R$3</f>
        <v>-4.39999999999999E-2</v>
      </c>
      <c r="O2" t="s">
        <v>25</v>
      </c>
      <c r="P2" t="s">
        <v>17</v>
      </c>
      <c r="Q2" t="s">
        <v>70</v>
      </c>
      <c r="R2" t="s">
        <v>71</v>
      </c>
    </row>
    <row r="3" spans="1:18" x14ac:dyDescent="0.3">
      <c r="A3">
        <v>2</v>
      </c>
      <c r="B3" s="15">
        <v>4.9000000000000004</v>
      </c>
      <c r="C3" s="15">
        <v>3</v>
      </c>
      <c r="D3" s="15">
        <v>1.4</v>
      </c>
      <c r="E3" s="15">
        <v>0.2</v>
      </c>
      <c r="F3" t="s">
        <v>67</v>
      </c>
      <c r="H3">
        <f t="shared" ref="H3:H51" si="0">B3-O$3</f>
        <v>-0.10599999999999898</v>
      </c>
      <c r="I3">
        <f t="shared" ref="I3:I51" si="1">C3-P$3</f>
        <v>-0.41800000000000059</v>
      </c>
      <c r="J3">
        <f t="shared" ref="J3:J51" si="2">D3-Q$3</f>
        <v>-6.4000000000000057E-2</v>
      </c>
      <c r="K3">
        <f t="shared" ref="K3:K51" si="3">E3-R$3</f>
        <v>-4.39999999999999E-2</v>
      </c>
      <c r="N3" t="s">
        <v>46</v>
      </c>
      <c r="O3">
        <f>AVERAGE(B2:B51)</f>
        <v>5.0059999999999993</v>
      </c>
      <c r="P3">
        <f t="shared" ref="P3:R3" si="4">AVERAGE(C2:C51)</f>
        <v>3.4180000000000006</v>
      </c>
      <c r="Q3">
        <f t="shared" si="4"/>
        <v>1.464</v>
      </c>
      <c r="R3">
        <f t="shared" si="4"/>
        <v>0.24399999999999991</v>
      </c>
    </row>
    <row r="4" spans="1:18" x14ac:dyDescent="0.3">
      <c r="A4">
        <v>3</v>
      </c>
      <c r="B4" s="15">
        <v>4.7</v>
      </c>
      <c r="C4" s="15">
        <v>3.2</v>
      </c>
      <c r="D4" s="15">
        <v>1.3</v>
      </c>
      <c r="E4" s="15">
        <v>0.2</v>
      </c>
      <c r="F4" t="s">
        <v>67</v>
      </c>
      <c r="H4">
        <f t="shared" si="0"/>
        <v>-0.30599999999999916</v>
      </c>
      <c r="I4">
        <f t="shared" si="1"/>
        <v>-0.21800000000000042</v>
      </c>
      <c r="J4">
        <f t="shared" si="2"/>
        <v>-0.16399999999999992</v>
      </c>
      <c r="K4">
        <f t="shared" si="3"/>
        <v>-4.39999999999999E-2</v>
      </c>
      <c r="N4" t="s">
        <v>47</v>
      </c>
      <c r="O4">
        <f>AVERAGE(B52:B101)</f>
        <v>5.9359999999999999</v>
      </c>
      <c r="P4">
        <f t="shared" ref="P4:R4" si="5">AVERAGE(C52:C101)</f>
        <v>2.7700000000000005</v>
      </c>
      <c r="Q4">
        <f t="shared" si="5"/>
        <v>4.26</v>
      </c>
      <c r="R4">
        <f t="shared" si="5"/>
        <v>1.3259999999999998</v>
      </c>
    </row>
    <row r="5" spans="1:18" x14ac:dyDescent="0.3">
      <c r="A5">
        <v>4</v>
      </c>
      <c r="B5" s="15">
        <v>4.5999999999999996</v>
      </c>
      <c r="C5" s="15">
        <v>3.1</v>
      </c>
      <c r="D5" s="15">
        <v>1.5</v>
      </c>
      <c r="E5" s="15">
        <v>0.2</v>
      </c>
      <c r="F5" t="s">
        <v>67</v>
      </c>
      <c r="H5">
        <f t="shared" si="0"/>
        <v>-0.40599999999999969</v>
      </c>
      <c r="I5">
        <f t="shared" si="1"/>
        <v>-0.3180000000000005</v>
      </c>
      <c r="J5">
        <f t="shared" si="2"/>
        <v>3.6000000000000032E-2</v>
      </c>
      <c r="K5">
        <f t="shared" si="3"/>
        <v>-4.39999999999999E-2</v>
      </c>
      <c r="N5" t="s">
        <v>72</v>
      </c>
      <c r="O5">
        <f>AVERAGE(B102:B151)</f>
        <v>6.5879999999999983</v>
      </c>
      <c r="P5">
        <f t="shared" ref="P5:R5" si="6">AVERAGE(C102:C151)</f>
        <v>2.9739999999999998</v>
      </c>
      <c r="Q5">
        <f t="shared" si="6"/>
        <v>5.5519999999999996</v>
      </c>
      <c r="R5">
        <f t="shared" si="6"/>
        <v>2.0259999999999998</v>
      </c>
    </row>
    <row r="6" spans="1:18" x14ac:dyDescent="0.3">
      <c r="A6">
        <v>5</v>
      </c>
      <c r="B6" s="15">
        <v>5</v>
      </c>
      <c r="C6" s="15">
        <v>3.6</v>
      </c>
      <c r="D6" s="15">
        <v>1.4</v>
      </c>
      <c r="E6" s="15">
        <v>0.2</v>
      </c>
      <c r="F6" t="s">
        <v>67</v>
      </c>
      <c r="H6">
        <f t="shared" si="0"/>
        <v>-5.9999999999993392E-3</v>
      </c>
      <c r="I6">
        <f t="shared" si="1"/>
        <v>0.1819999999999995</v>
      </c>
      <c r="J6">
        <f t="shared" si="2"/>
        <v>-6.4000000000000057E-2</v>
      </c>
      <c r="K6">
        <f t="shared" si="3"/>
        <v>-4.39999999999999E-2</v>
      </c>
    </row>
    <row r="7" spans="1:18" x14ac:dyDescent="0.3">
      <c r="A7">
        <v>6</v>
      </c>
      <c r="B7" s="15">
        <v>5.4</v>
      </c>
      <c r="C7" s="15">
        <v>3.9</v>
      </c>
      <c r="D7" s="15">
        <v>1.7</v>
      </c>
      <c r="E7" s="15">
        <v>0.4</v>
      </c>
      <c r="F7" t="s">
        <v>67</v>
      </c>
      <c r="H7">
        <f t="shared" si="0"/>
        <v>0.39400000000000102</v>
      </c>
      <c r="I7">
        <f t="shared" si="1"/>
        <v>0.48199999999999932</v>
      </c>
      <c r="J7">
        <f t="shared" si="2"/>
        <v>0.23599999999999999</v>
      </c>
      <c r="K7">
        <f t="shared" si="3"/>
        <v>0.15600000000000011</v>
      </c>
    </row>
    <row r="8" spans="1:18" x14ac:dyDescent="0.3">
      <c r="A8">
        <v>7</v>
      </c>
      <c r="B8" s="15">
        <v>4.5999999999999996</v>
      </c>
      <c r="C8" s="15">
        <v>3.4</v>
      </c>
      <c r="D8" s="15">
        <v>1.4</v>
      </c>
      <c r="E8" s="15">
        <v>0.3</v>
      </c>
      <c r="F8" t="s">
        <v>67</v>
      </c>
      <c r="H8">
        <f t="shared" si="0"/>
        <v>-0.40599999999999969</v>
      </c>
      <c r="I8">
        <f t="shared" si="1"/>
        <v>-1.8000000000000682E-2</v>
      </c>
      <c r="J8">
        <f t="shared" si="2"/>
        <v>-6.4000000000000057E-2</v>
      </c>
      <c r="K8">
        <f t="shared" si="3"/>
        <v>5.6000000000000077E-2</v>
      </c>
    </row>
    <row r="9" spans="1:18" x14ac:dyDescent="0.3">
      <c r="A9">
        <v>8</v>
      </c>
      <c r="B9" s="15">
        <v>5</v>
      </c>
      <c r="C9" s="15">
        <v>3.4</v>
      </c>
      <c r="D9" s="15">
        <v>1.5</v>
      </c>
      <c r="E9" s="15">
        <v>0.2</v>
      </c>
      <c r="F9" t="s">
        <v>67</v>
      </c>
      <c r="H9">
        <f t="shared" si="0"/>
        <v>-5.9999999999993392E-3</v>
      </c>
      <c r="I9">
        <f t="shared" si="1"/>
        <v>-1.8000000000000682E-2</v>
      </c>
      <c r="J9">
        <f t="shared" si="2"/>
        <v>3.6000000000000032E-2</v>
      </c>
      <c r="K9">
        <f t="shared" si="3"/>
        <v>-4.39999999999999E-2</v>
      </c>
    </row>
    <row r="10" spans="1:18" x14ac:dyDescent="0.3">
      <c r="A10">
        <v>9</v>
      </c>
      <c r="B10" s="15">
        <v>4.4000000000000004</v>
      </c>
      <c r="C10" s="15">
        <v>2.9</v>
      </c>
      <c r="D10" s="15">
        <v>1.4</v>
      </c>
      <c r="E10" s="15">
        <v>0.2</v>
      </c>
      <c r="F10" t="s">
        <v>67</v>
      </c>
      <c r="H10">
        <f t="shared" si="0"/>
        <v>-0.60599999999999898</v>
      </c>
      <c r="I10">
        <f t="shared" si="1"/>
        <v>-0.51800000000000068</v>
      </c>
      <c r="J10">
        <f t="shared" si="2"/>
        <v>-6.4000000000000057E-2</v>
      </c>
      <c r="K10">
        <f t="shared" si="3"/>
        <v>-4.39999999999999E-2</v>
      </c>
    </row>
    <row r="11" spans="1:18" x14ac:dyDescent="0.3">
      <c r="A11">
        <v>10</v>
      </c>
      <c r="B11" s="15">
        <v>4.9000000000000004</v>
      </c>
      <c r="C11" s="15">
        <v>3.1</v>
      </c>
      <c r="D11" s="15">
        <v>1.5</v>
      </c>
      <c r="E11" s="15">
        <v>0.1</v>
      </c>
      <c r="F11" t="s">
        <v>67</v>
      </c>
      <c r="H11">
        <f t="shared" si="0"/>
        <v>-0.10599999999999898</v>
      </c>
      <c r="I11">
        <f t="shared" si="1"/>
        <v>-0.3180000000000005</v>
      </c>
      <c r="J11">
        <f t="shared" si="2"/>
        <v>3.6000000000000032E-2</v>
      </c>
      <c r="K11">
        <f t="shared" si="3"/>
        <v>-0.14399999999999991</v>
      </c>
    </row>
    <row r="12" spans="1:18" x14ac:dyDescent="0.3">
      <c r="A12">
        <v>11</v>
      </c>
      <c r="B12" s="15">
        <v>5.4</v>
      </c>
      <c r="C12" s="15">
        <v>3.7</v>
      </c>
      <c r="D12" s="15">
        <v>1.5</v>
      </c>
      <c r="E12" s="15">
        <v>0.2</v>
      </c>
      <c r="F12" t="s">
        <v>67</v>
      </c>
      <c r="H12">
        <f t="shared" si="0"/>
        <v>0.39400000000000102</v>
      </c>
      <c r="I12">
        <f t="shared" si="1"/>
        <v>0.28199999999999958</v>
      </c>
      <c r="J12">
        <f t="shared" si="2"/>
        <v>3.6000000000000032E-2</v>
      </c>
      <c r="K12">
        <f t="shared" si="3"/>
        <v>-4.39999999999999E-2</v>
      </c>
      <c r="N12" t="s">
        <v>24</v>
      </c>
    </row>
    <row r="13" spans="1:18" x14ac:dyDescent="0.3">
      <c r="A13">
        <v>12</v>
      </c>
      <c r="B13" s="15">
        <v>4.8</v>
      </c>
      <c r="C13" s="15">
        <v>3.4</v>
      </c>
      <c r="D13" s="15">
        <v>1.6</v>
      </c>
      <c r="E13" s="15">
        <v>0.2</v>
      </c>
      <c r="F13" t="s">
        <v>67</v>
      </c>
      <c r="H13">
        <f t="shared" si="0"/>
        <v>-0.20599999999999952</v>
      </c>
      <c r="I13">
        <f t="shared" si="1"/>
        <v>-1.8000000000000682E-2</v>
      </c>
      <c r="J13">
        <f t="shared" si="2"/>
        <v>0.13600000000000012</v>
      </c>
      <c r="K13">
        <f t="shared" si="3"/>
        <v>-4.39999999999999E-2</v>
      </c>
    </row>
    <row r="14" spans="1:18" x14ac:dyDescent="0.3">
      <c r="A14">
        <v>13</v>
      </c>
      <c r="B14" s="15">
        <v>4.8</v>
      </c>
      <c r="C14" s="15">
        <v>3</v>
      </c>
      <c r="D14" s="15">
        <v>1.4</v>
      </c>
      <c r="E14" s="15">
        <v>0.1</v>
      </c>
      <c r="F14" t="s">
        <v>67</v>
      </c>
      <c r="H14">
        <f t="shared" si="0"/>
        <v>-0.20599999999999952</v>
      </c>
      <c r="I14">
        <f t="shared" si="1"/>
        <v>-0.41800000000000059</v>
      </c>
      <c r="J14">
        <f t="shared" si="2"/>
        <v>-6.4000000000000057E-2</v>
      </c>
      <c r="K14">
        <f t="shared" si="3"/>
        <v>-0.14399999999999991</v>
      </c>
      <c r="N14">
        <f t="array" ref="N14:Q17">MMULT(TRANSPOSE(H2:K51),H2:K51)</f>
        <v>6.0881999999999961</v>
      </c>
      <c r="O14">
        <v>4.9145999999999983</v>
      </c>
      <c r="P14">
        <v>0.79079999999999961</v>
      </c>
      <c r="Q14">
        <v>0.5167999999999997</v>
      </c>
    </row>
    <row r="15" spans="1:18" x14ac:dyDescent="0.3">
      <c r="A15">
        <v>14</v>
      </c>
      <c r="B15" s="15">
        <v>4.3</v>
      </c>
      <c r="C15" s="15">
        <v>3</v>
      </c>
      <c r="D15" s="15">
        <v>1.1000000000000001</v>
      </c>
      <c r="E15" s="15">
        <v>0.1</v>
      </c>
      <c r="F15" t="s">
        <v>67</v>
      </c>
      <c r="H15">
        <f t="shared" si="0"/>
        <v>-0.70599999999999952</v>
      </c>
      <c r="I15">
        <f t="shared" si="1"/>
        <v>-0.41800000000000059</v>
      </c>
      <c r="J15">
        <f t="shared" si="2"/>
        <v>-0.36399999999999988</v>
      </c>
      <c r="K15">
        <f t="shared" si="3"/>
        <v>-0.14399999999999991</v>
      </c>
      <c r="N15">
        <v>4.9145999999999983</v>
      </c>
      <c r="O15">
        <v>7.1138000000000003</v>
      </c>
      <c r="P15">
        <v>0.57239999999999958</v>
      </c>
      <c r="Q15">
        <v>0.56039999999999968</v>
      </c>
    </row>
    <row r="16" spans="1:18" x14ac:dyDescent="0.3">
      <c r="A16">
        <v>15</v>
      </c>
      <c r="B16" s="15">
        <v>5.8</v>
      </c>
      <c r="C16" s="15">
        <v>4</v>
      </c>
      <c r="D16" s="15">
        <v>1.2</v>
      </c>
      <c r="E16" s="15">
        <v>0.2</v>
      </c>
      <c r="F16" t="s">
        <v>67</v>
      </c>
      <c r="H16">
        <f t="shared" si="0"/>
        <v>0.79400000000000048</v>
      </c>
      <c r="I16">
        <f t="shared" si="1"/>
        <v>0.58199999999999941</v>
      </c>
      <c r="J16">
        <f t="shared" si="2"/>
        <v>-0.26400000000000001</v>
      </c>
      <c r="K16">
        <f t="shared" si="3"/>
        <v>-4.39999999999999E-2</v>
      </c>
      <c r="N16">
        <v>0.79079999999999961</v>
      </c>
      <c r="O16">
        <v>0.57239999999999958</v>
      </c>
      <c r="P16">
        <v>1.4752000000000005</v>
      </c>
      <c r="Q16">
        <v>0.2792</v>
      </c>
    </row>
    <row r="17" spans="1:17" x14ac:dyDescent="0.3">
      <c r="A17">
        <v>16</v>
      </c>
      <c r="B17" s="15">
        <v>5.7</v>
      </c>
      <c r="C17" s="15">
        <v>4.4000000000000004</v>
      </c>
      <c r="D17" s="15">
        <v>1.5</v>
      </c>
      <c r="E17" s="15">
        <v>0.4</v>
      </c>
      <c r="F17" t="s">
        <v>67</v>
      </c>
      <c r="H17">
        <f t="shared" si="0"/>
        <v>0.69400000000000084</v>
      </c>
      <c r="I17">
        <f t="shared" si="1"/>
        <v>0.98199999999999976</v>
      </c>
      <c r="J17">
        <f t="shared" si="2"/>
        <v>3.6000000000000032E-2</v>
      </c>
      <c r="K17">
        <f t="shared" si="3"/>
        <v>0.15600000000000011</v>
      </c>
      <c r="N17">
        <v>0.5167999999999997</v>
      </c>
      <c r="O17">
        <v>0.56039999999999968</v>
      </c>
      <c r="P17">
        <v>0.2792</v>
      </c>
      <c r="Q17">
        <v>0.56319999999999981</v>
      </c>
    </row>
    <row r="18" spans="1:17" x14ac:dyDescent="0.3">
      <c r="A18">
        <v>17</v>
      </c>
      <c r="B18" s="15">
        <v>5.4</v>
      </c>
      <c r="C18" s="15">
        <v>3.9</v>
      </c>
      <c r="D18" s="15">
        <v>1.3</v>
      </c>
      <c r="E18" s="15">
        <v>0.4</v>
      </c>
      <c r="F18" t="s">
        <v>67</v>
      </c>
      <c r="H18">
        <f t="shared" si="0"/>
        <v>0.39400000000000102</v>
      </c>
      <c r="I18">
        <f t="shared" si="1"/>
        <v>0.48199999999999932</v>
      </c>
      <c r="J18">
        <f t="shared" si="2"/>
        <v>-0.16399999999999992</v>
      </c>
      <c r="K18">
        <f t="shared" si="3"/>
        <v>0.15600000000000011</v>
      </c>
    </row>
    <row r="19" spans="1:17" x14ac:dyDescent="0.3">
      <c r="A19">
        <v>18</v>
      </c>
      <c r="B19" s="15">
        <v>5.0999999999999996</v>
      </c>
      <c r="C19" s="15">
        <v>3.5</v>
      </c>
      <c r="D19" s="15">
        <v>1.4</v>
      </c>
      <c r="E19" s="15">
        <v>0.3</v>
      </c>
      <c r="F19" t="s">
        <v>67</v>
      </c>
      <c r="H19">
        <f t="shared" si="0"/>
        <v>9.4000000000000306E-2</v>
      </c>
      <c r="I19">
        <f t="shared" si="1"/>
        <v>8.1999999999999407E-2</v>
      </c>
      <c r="J19">
        <f t="shared" si="2"/>
        <v>-6.4000000000000057E-2</v>
      </c>
      <c r="K19">
        <f t="shared" si="3"/>
        <v>5.6000000000000077E-2</v>
      </c>
      <c r="N19" t="s">
        <v>34</v>
      </c>
    </row>
    <row r="20" spans="1:17" x14ac:dyDescent="0.3">
      <c r="A20">
        <v>19</v>
      </c>
      <c r="B20" s="15">
        <v>5.7</v>
      </c>
      <c r="C20" s="15">
        <v>3.8</v>
      </c>
      <c r="D20" s="15">
        <v>1.7</v>
      </c>
      <c r="E20" s="15">
        <v>0.3</v>
      </c>
      <c r="F20" t="s">
        <v>67</v>
      </c>
      <c r="H20">
        <f t="shared" si="0"/>
        <v>0.69400000000000084</v>
      </c>
      <c r="I20">
        <f t="shared" si="1"/>
        <v>0.38199999999999923</v>
      </c>
      <c r="J20">
        <f t="shared" si="2"/>
        <v>0.23599999999999999</v>
      </c>
      <c r="K20">
        <f t="shared" si="3"/>
        <v>5.6000000000000077E-2</v>
      </c>
    </row>
    <row r="21" spans="1:17" x14ac:dyDescent="0.3">
      <c r="A21">
        <v>20</v>
      </c>
      <c r="B21" s="15">
        <v>5.0999999999999996</v>
      </c>
      <c r="C21" s="15">
        <v>3.8</v>
      </c>
      <c r="D21" s="15">
        <v>1.5</v>
      </c>
      <c r="E21" s="15">
        <v>0.3</v>
      </c>
      <c r="F21" t="s">
        <v>67</v>
      </c>
      <c r="H21">
        <f t="shared" si="0"/>
        <v>9.4000000000000306E-2</v>
      </c>
      <c r="I21">
        <f t="shared" si="1"/>
        <v>0.38199999999999923</v>
      </c>
      <c r="J21">
        <f t="shared" si="2"/>
        <v>3.6000000000000032E-2</v>
      </c>
      <c r="K21">
        <f t="shared" si="3"/>
        <v>5.6000000000000077E-2</v>
      </c>
      <c r="N21">
        <f t="array" ref="N21:Q24">MMULT(TRANSPOSE(H54:K101),H54:K101)</f>
        <v>12.300608000000004</v>
      </c>
      <c r="O21">
        <v>3.9553599999999993</v>
      </c>
      <c r="P21">
        <v>7.870880000000005</v>
      </c>
      <c r="Q21">
        <v>2.5381280000000004</v>
      </c>
    </row>
    <row r="22" spans="1:17" x14ac:dyDescent="0.3">
      <c r="A22">
        <v>21</v>
      </c>
      <c r="B22" s="15">
        <v>5.4</v>
      </c>
      <c r="C22" s="15">
        <v>3.4</v>
      </c>
      <c r="D22" s="15">
        <v>1.7</v>
      </c>
      <c r="E22" s="15">
        <v>0.2</v>
      </c>
      <c r="F22" t="s">
        <v>67</v>
      </c>
      <c r="H22">
        <f t="shared" si="0"/>
        <v>0.39400000000000102</v>
      </c>
      <c r="I22">
        <f t="shared" si="1"/>
        <v>-1.8000000000000682E-2</v>
      </c>
      <c r="J22">
        <f t="shared" si="2"/>
        <v>0.23599999999999999</v>
      </c>
      <c r="K22">
        <f t="shared" si="3"/>
        <v>-4.39999999999999E-2</v>
      </c>
      <c r="N22">
        <v>3.9553599999999993</v>
      </c>
      <c r="O22">
        <v>4.7512000000000008</v>
      </c>
      <c r="P22">
        <v>3.7146000000000008</v>
      </c>
      <c r="Q22">
        <v>1.9587599999999998</v>
      </c>
    </row>
    <row r="23" spans="1:17" x14ac:dyDescent="0.3">
      <c r="A23">
        <v>22</v>
      </c>
      <c r="B23" s="15">
        <v>5.0999999999999996</v>
      </c>
      <c r="C23" s="15">
        <v>3.7</v>
      </c>
      <c r="D23" s="15">
        <v>1.5</v>
      </c>
      <c r="E23" s="15">
        <v>0.4</v>
      </c>
      <c r="F23" t="s">
        <v>67</v>
      </c>
      <c r="H23">
        <f t="shared" si="0"/>
        <v>9.4000000000000306E-2</v>
      </c>
      <c r="I23">
        <f t="shared" si="1"/>
        <v>0.28199999999999958</v>
      </c>
      <c r="J23">
        <f t="shared" si="2"/>
        <v>3.6000000000000032E-2</v>
      </c>
      <c r="K23">
        <f t="shared" si="3"/>
        <v>0.15600000000000011</v>
      </c>
      <c r="N23">
        <v>7.870880000000005</v>
      </c>
      <c r="O23">
        <v>3.7146000000000008</v>
      </c>
      <c r="P23">
        <v>9.2068000000000048</v>
      </c>
      <c r="Q23">
        <v>3.2930800000000002</v>
      </c>
    </row>
    <row r="24" spans="1:17" x14ac:dyDescent="0.3">
      <c r="A24">
        <v>23</v>
      </c>
      <c r="B24" s="15">
        <v>4.5999999999999996</v>
      </c>
      <c r="C24" s="15">
        <v>3.6</v>
      </c>
      <c r="D24" s="15">
        <v>1</v>
      </c>
      <c r="E24" s="15">
        <v>0.2</v>
      </c>
      <c r="F24" t="s">
        <v>67</v>
      </c>
      <c r="H24">
        <f t="shared" si="0"/>
        <v>-0.40599999999999969</v>
      </c>
      <c r="I24">
        <f t="shared" si="1"/>
        <v>0.1819999999999995</v>
      </c>
      <c r="J24">
        <f t="shared" si="2"/>
        <v>-0.46399999999999997</v>
      </c>
      <c r="K24">
        <f t="shared" si="3"/>
        <v>-4.39999999999999E-2</v>
      </c>
      <c r="N24">
        <v>2.5381280000000004</v>
      </c>
      <c r="O24">
        <v>1.9587599999999998</v>
      </c>
      <c r="P24">
        <v>3.2930800000000002</v>
      </c>
      <c r="Q24">
        <v>1.8644479999999994</v>
      </c>
    </row>
    <row r="25" spans="1:17" x14ac:dyDescent="0.3">
      <c r="A25">
        <v>24</v>
      </c>
      <c r="B25" s="15">
        <v>5.0999999999999996</v>
      </c>
      <c r="C25" s="15">
        <v>3.3</v>
      </c>
      <c r="D25" s="15">
        <v>1.7</v>
      </c>
      <c r="E25" s="15">
        <v>0.5</v>
      </c>
      <c r="F25" t="s">
        <v>67</v>
      </c>
      <c r="H25">
        <f t="shared" si="0"/>
        <v>9.4000000000000306E-2</v>
      </c>
      <c r="I25">
        <f t="shared" si="1"/>
        <v>-0.11800000000000077</v>
      </c>
      <c r="J25">
        <f t="shared" si="2"/>
        <v>0.23599999999999999</v>
      </c>
      <c r="K25">
        <f t="shared" si="3"/>
        <v>0.25600000000000012</v>
      </c>
    </row>
    <row r="26" spans="1:17" x14ac:dyDescent="0.3">
      <c r="A26">
        <v>25</v>
      </c>
      <c r="B26" s="15">
        <v>4.8</v>
      </c>
      <c r="C26" s="15">
        <v>3.4</v>
      </c>
      <c r="D26" s="15">
        <v>1.9</v>
      </c>
      <c r="E26" s="15">
        <v>0.2</v>
      </c>
      <c r="F26" t="s">
        <v>67</v>
      </c>
      <c r="H26">
        <f t="shared" si="0"/>
        <v>-0.20599999999999952</v>
      </c>
      <c r="I26">
        <f t="shared" si="1"/>
        <v>-1.8000000000000682E-2</v>
      </c>
      <c r="J26">
        <f t="shared" si="2"/>
        <v>0.43599999999999994</v>
      </c>
      <c r="K26">
        <f t="shared" si="3"/>
        <v>-4.39999999999999E-2</v>
      </c>
      <c r="N26" t="s">
        <v>85</v>
      </c>
    </row>
    <row r="27" spans="1:17" x14ac:dyDescent="0.3">
      <c r="A27">
        <v>26</v>
      </c>
      <c r="B27" s="15">
        <v>5</v>
      </c>
      <c r="C27" s="15">
        <v>3</v>
      </c>
      <c r="D27" s="15">
        <v>1.6</v>
      </c>
      <c r="E27" s="15">
        <v>0.2</v>
      </c>
      <c r="F27" t="s">
        <v>67</v>
      </c>
      <c r="H27">
        <f t="shared" si="0"/>
        <v>-5.9999999999993392E-3</v>
      </c>
      <c r="I27">
        <f t="shared" si="1"/>
        <v>-0.41800000000000059</v>
      </c>
      <c r="J27">
        <f t="shared" si="2"/>
        <v>0.13600000000000012</v>
      </c>
      <c r="K27">
        <f t="shared" si="3"/>
        <v>-4.39999999999999E-2</v>
      </c>
    </row>
    <row r="28" spans="1:17" x14ac:dyDescent="0.3">
      <c r="A28">
        <v>27</v>
      </c>
      <c r="B28" s="15">
        <v>5</v>
      </c>
      <c r="C28" s="15">
        <v>3.4</v>
      </c>
      <c r="D28" s="15">
        <v>1.6</v>
      </c>
      <c r="E28" s="15">
        <v>0.4</v>
      </c>
      <c r="F28" t="s">
        <v>67</v>
      </c>
      <c r="H28">
        <f t="shared" si="0"/>
        <v>-5.9999999999993392E-3</v>
      </c>
      <c r="I28">
        <f t="shared" si="1"/>
        <v>-1.8000000000000682E-2</v>
      </c>
      <c r="J28">
        <f t="shared" si="2"/>
        <v>0.13600000000000012</v>
      </c>
      <c r="K28">
        <f t="shared" si="3"/>
        <v>0.15600000000000011</v>
      </c>
      <c r="N28">
        <f t="array" ref="N28:Q31">MMULT(TRANSPOSE(H104:K155), H104:K155)</f>
        <v>20.567391999999995</v>
      </c>
      <c r="O28">
        <v>4.81304</v>
      </c>
      <c r="P28">
        <v>15.95232</v>
      </c>
      <c r="Q28">
        <v>2.6006720000000016</v>
      </c>
    </row>
    <row r="29" spans="1:17" x14ac:dyDescent="0.3">
      <c r="A29">
        <v>28</v>
      </c>
      <c r="B29" s="15">
        <v>5.2</v>
      </c>
      <c r="C29" s="15">
        <v>3.5</v>
      </c>
      <c r="D29" s="15">
        <v>1.5</v>
      </c>
      <c r="E29" s="15">
        <v>0.2</v>
      </c>
      <c r="F29" t="s">
        <v>67</v>
      </c>
      <c r="H29">
        <f t="shared" si="0"/>
        <v>0.19400000000000084</v>
      </c>
      <c r="I29">
        <f t="shared" si="1"/>
        <v>8.1999999999999407E-2</v>
      </c>
      <c r="J29">
        <f t="shared" si="2"/>
        <v>3.6000000000000032E-2</v>
      </c>
      <c r="K29">
        <f t="shared" si="3"/>
        <v>-4.39999999999999E-2</v>
      </c>
      <c r="N29">
        <v>4.81304</v>
      </c>
      <c r="O29">
        <v>5.1700000000000035</v>
      </c>
      <c r="P29">
        <v>3.8329999999999997</v>
      </c>
      <c r="Q29">
        <v>2.3940399999999999</v>
      </c>
    </row>
    <row r="30" spans="1:17" x14ac:dyDescent="0.3">
      <c r="A30">
        <v>29</v>
      </c>
      <c r="B30" s="15">
        <v>5.2</v>
      </c>
      <c r="C30" s="15">
        <v>3.4</v>
      </c>
      <c r="D30" s="15">
        <v>1.4</v>
      </c>
      <c r="E30" s="15">
        <v>0.2</v>
      </c>
      <c r="F30" t="s">
        <v>67</v>
      </c>
      <c r="H30">
        <f t="shared" si="0"/>
        <v>0.19400000000000084</v>
      </c>
      <c r="I30">
        <f t="shared" si="1"/>
        <v>-1.8000000000000682E-2</v>
      </c>
      <c r="J30">
        <f t="shared" si="2"/>
        <v>-6.4000000000000057E-2</v>
      </c>
      <c r="K30">
        <f t="shared" si="3"/>
        <v>-4.39999999999999E-2</v>
      </c>
      <c r="N30">
        <v>15.95232</v>
      </c>
      <c r="O30">
        <v>3.8329999999999997</v>
      </c>
      <c r="P30">
        <v>16.538000000000007</v>
      </c>
      <c r="Q30">
        <v>2.6813199999999999</v>
      </c>
    </row>
    <row r="31" spans="1:17" x14ac:dyDescent="0.3">
      <c r="A31">
        <v>30</v>
      </c>
      <c r="B31" s="15">
        <v>4.7</v>
      </c>
      <c r="C31" s="15">
        <v>3.2</v>
      </c>
      <c r="D31" s="15">
        <v>1.6</v>
      </c>
      <c r="E31" s="15">
        <v>0.2</v>
      </c>
      <c r="F31" t="s">
        <v>67</v>
      </c>
      <c r="H31">
        <f t="shared" si="0"/>
        <v>-0.30599999999999916</v>
      </c>
      <c r="I31">
        <f t="shared" si="1"/>
        <v>-0.21800000000000042</v>
      </c>
      <c r="J31">
        <f t="shared" si="2"/>
        <v>0.13600000000000012</v>
      </c>
      <c r="K31">
        <f t="shared" si="3"/>
        <v>-4.39999999999999E-2</v>
      </c>
      <c r="N31">
        <v>2.6006720000000016</v>
      </c>
      <c r="O31">
        <v>2.3940399999999999</v>
      </c>
      <c r="P31">
        <v>2.6813199999999999</v>
      </c>
      <c r="Q31">
        <v>3.7479519999999988</v>
      </c>
    </row>
    <row r="32" spans="1:17" x14ac:dyDescent="0.3">
      <c r="A32">
        <v>31</v>
      </c>
      <c r="B32" s="15">
        <v>4.8</v>
      </c>
      <c r="C32" s="15">
        <v>3.1</v>
      </c>
      <c r="D32" s="15">
        <v>1.6</v>
      </c>
      <c r="E32" s="15">
        <v>0.2</v>
      </c>
      <c r="F32" t="s">
        <v>67</v>
      </c>
      <c r="H32">
        <f t="shared" si="0"/>
        <v>-0.20599999999999952</v>
      </c>
      <c r="I32">
        <f t="shared" si="1"/>
        <v>-0.3180000000000005</v>
      </c>
      <c r="J32">
        <f t="shared" si="2"/>
        <v>0.13600000000000012</v>
      </c>
      <c r="K32">
        <f t="shared" si="3"/>
        <v>-4.39999999999999E-2</v>
      </c>
    </row>
    <row r="33" spans="1:17" x14ac:dyDescent="0.3">
      <c r="A33">
        <v>32</v>
      </c>
      <c r="B33" s="15">
        <v>5.4</v>
      </c>
      <c r="C33" s="15">
        <v>3.4</v>
      </c>
      <c r="D33" s="15">
        <v>1.5</v>
      </c>
      <c r="E33" s="15">
        <v>0.4</v>
      </c>
      <c r="F33" t="s">
        <v>67</v>
      </c>
      <c r="H33">
        <f t="shared" si="0"/>
        <v>0.39400000000000102</v>
      </c>
      <c r="I33">
        <f t="shared" si="1"/>
        <v>-1.8000000000000682E-2</v>
      </c>
      <c r="J33">
        <f t="shared" si="2"/>
        <v>3.6000000000000032E-2</v>
      </c>
      <c r="K33">
        <f t="shared" si="3"/>
        <v>0.15600000000000011</v>
      </c>
    </row>
    <row r="34" spans="1:17" x14ac:dyDescent="0.3">
      <c r="A34">
        <v>33</v>
      </c>
      <c r="B34" s="15">
        <v>5.2</v>
      </c>
      <c r="C34" s="15">
        <v>4.0999999999999996</v>
      </c>
      <c r="D34" s="15">
        <v>1.5</v>
      </c>
      <c r="E34" s="15">
        <v>0.1</v>
      </c>
      <c r="F34" t="s">
        <v>67</v>
      </c>
      <c r="H34">
        <f t="shared" si="0"/>
        <v>0.19400000000000084</v>
      </c>
      <c r="I34">
        <f t="shared" si="1"/>
        <v>0.68199999999999905</v>
      </c>
      <c r="J34">
        <f t="shared" si="2"/>
        <v>3.6000000000000032E-2</v>
      </c>
      <c r="K34">
        <f t="shared" si="3"/>
        <v>-0.14399999999999991</v>
      </c>
      <c r="N34" t="s">
        <v>86</v>
      </c>
    </row>
    <row r="35" spans="1:17" x14ac:dyDescent="0.3">
      <c r="A35">
        <v>34</v>
      </c>
      <c r="B35" s="15">
        <v>5.5</v>
      </c>
      <c r="C35" s="15">
        <v>4.2</v>
      </c>
      <c r="D35" s="15">
        <v>1.4</v>
      </c>
      <c r="E35" s="15">
        <v>0.2</v>
      </c>
      <c r="F35" t="s">
        <v>67</v>
      </c>
      <c r="H35">
        <f t="shared" si="0"/>
        <v>0.49400000000000066</v>
      </c>
      <c r="I35">
        <f t="shared" si="1"/>
        <v>0.78199999999999958</v>
      </c>
      <c r="J35">
        <f t="shared" si="2"/>
        <v>-6.4000000000000057E-2</v>
      </c>
      <c r="K35">
        <f t="shared" si="3"/>
        <v>-4.39999999999999E-2</v>
      </c>
    </row>
    <row r="36" spans="1:17" x14ac:dyDescent="0.3">
      <c r="A36">
        <v>35</v>
      </c>
      <c r="B36" s="15">
        <v>4.9000000000000004</v>
      </c>
      <c r="C36" s="15">
        <v>3.1</v>
      </c>
      <c r="D36" s="15">
        <v>1.5</v>
      </c>
      <c r="E36" s="15">
        <v>0.1</v>
      </c>
      <c r="F36" t="s">
        <v>67</v>
      </c>
      <c r="H36">
        <f t="shared" si="0"/>
        <v>-0.10599999999999898</v>
      </c>
      <c r="I36">
        <f t="shared" si="1"/>
        <v>-0.3180000000000005</v>
      </c>
      <c r="J36">
        <f t="shared" si="2"/>
        <v>3.6000000000000032E-2</v>
      </c>
      <c r="K36">
        <f t="shared" si="3"/>
        <v>-0.14399999999999991</v>
      </c>
      <c r="N36">
        <f t="array" ref="N36:Q39">(N14:Q17+N21:Q24+N28:Q31)/49</f>
        <v>0.79502448979591822</v>
      </c>
      <c r="O36">
        <v>0.27924489795918361</v>
      </c>
      <c r="P36">
        <v>0.50232653061224497</v>
      </c>
      <c r="Q36">
        <v>0.11542040816326533</v>
      </c>
    </row>
    <row r="37" spans="1:17" x14ac:dyDescent="0.3">
      <c r="A37">
        <v>36</v>
      </c>
      <c r="B37" s="15">
        <v>5</v>
      </c>
      <c r="C37" s="15">
        <v>3.2</v>
      </c>
      <c r="D37" s="15">
        <v>1.2</v>
      </c>
      <c r="E37" s="15">
        <v>0.2</v>
      </c>
      <c r="F37" t="s">
        <v>67</v>
      </c>
      <c r="H37">
        <f t="shared" si="0"/>
        <v>-5.9999999999993392E-3</v>
      </c>
      <c r="I37">
        <f t="shared" si="1"/>
        <v>-0.21800000000000042</v>
      </c>
      <c r="J37">
        <f t="shared" si="2"/>
        <v>-0.26400000000000001</v>
      </c>
      <c r="K37">
        <f t="shared" si="3"/>
        <v>-4.39999999999999E-2</v>
      </c>
      <c r="N37">
        <v>0.27924489795918361</v>
      </c>
      <c r="O37">
        <v>0.34765306122448986</v>
      </c>
      <c r="P37">
        <v>0.16571428571428573</v>
      </c>
      <c r="Q37">
        <v>0.10026938775510204</v>
      </c>
    </row>
    <row r="38" spans="1:17" x14ac:dyDescent="0.3">
      <c r="A38">
        <v>37</v>
      </c>
      <c r="B38" s="15">
        <v>5.5</v>
      </c>
      <c r="C38" s="15">
        <v>3.5</v>
      </c>
      <c r="D38" s="15">
        <v>1.3</v>
      </c>
      <c r="E38" s="15">
        <v>0.2</v>
      </c>
      <c r="F38" t="s">
        <v>67</v>
      </c>
      <c r="H38">
        <f t="shared" si="0"/>
        <v>0.49400000000000066</v>
      </c>
      <c r="I38">
        <f t="shared" si="1"/>
        <v>8.1999999999999407E-2</v>
      </c>
      <c r="J38">
        <f t="shared" si="2"/>
        <v>-0.16399999999999992</v>
      </c>
      <c r="K38">
        <f t="shared" si="3"/>
        <v>-4.39999999999999E-2</v>
      </c>
      <c r="N38">
        <v>0.50232653061224497</v>
      </c>
      <c r="O38">
        <v>0.16571428571428573</v>
      </c>
      <c r="P38">
        <v>0.55551020408163287</v>
      </c>
      <c r="Q38">
        <v>0.12762448979591837</v>
      </c>
    </row>
    <row r="39" spans="1:17" x14ac:dyDescent="0.3">
      <c r="A39">
        <v>38</v>
      </c>
      <c r="B39" s="15">
        <v>4.9000000000000004</v>
      </c>
      <c r="C39" s="15">
        <v>3.1</v>
      </c>
      <c r="D39" s="15">
        <v>1.5</v>
      </c>
      <c r="E39" s="15">
        <v>0.1</v>
      </c>
      <c r="F39" t="s">
        <v>67</v>
      </c>
      <c r="H39">
        <f t="shared" si="0"/>
        <v>-0.10599999999999898</v>
      </c>
      <c r="I39">
        <f t="shared" si="1"/>
        <v>-0.3180000000000005</v>
      </c>
      <c r="J39">
        <f t="shared" si="2"/>
        <v>3.6000000000000032E-2</v>
      </c>
      <c r="K39">
        <f t="shared" si="3"/>
        <v>-0.14399999999999991</v>
      </c>
      <c r="N39">
        <v>0.11542040816326533</v>
      </c>
      <c r="O39">
        <v>0.10026938775510204</v>
      </c>
      <c r="P39">
        <v>0.12762448979591837</v>
      </c>
      <c r="Q39">
        <v>0.12603265306122444</v>
      </c>
    </row>
    <row r="40" spans="1:17" x14ac:dyDescent="0.3">
      <c r="A40">
        <v>39</v>
      </c>
      <c r="B40" s="15">
        <v>4.4000000000000004</v>
      </c>
      <c r="C40" s="15">
        <v>3</v>
      </c>
      <c r="D40" s="15">
        <v>1.3</v>
      </c>
      <c r="E40" s="15">
        <v>0.2</v>
      </c>
      <c r="F40" t="s">
        <v>67</v>
      </c>
      <c r="H40">
        <f t="shared" si="0"/>
        <v>-0.60599999999999898</v>
      </c>
      <c r="I40">
        <f t="shared" si="1"/>
        <v>-0.41800000000000059</v>
      </c>
      <c r="J40">
        <f t="shared" si="2"/>
        <v>-0.16399999999999992</v>
      </c>
      <c r="K40">
        <f t="shared" si="3"/>
        <v>-4.39999999999999E-2</v>
      </c>
    </row>
    <row r="41" spans="1:17" x14ac:dyDescent="0.3">
      <c r="A41">
        <v>40</v>
      </c>
      <c r="B41" s="15">
        <v>5.0999999999999996</v>
      </c>
      <c r="C41" s="15">
        <v>3.4</v>
      </c>
      <c r="D41" s="15">
        <v>1.5</v>
      </c>
      <c r="E41" s="15">
        <v>0.2</v>
      </c>
      <c r="F41" t="s">
        <v>67</v>
      </c>
      <c r="H41">
        <f t="shared" si="0"/>
        <v>9.4000000000000306E-2</v>
      </c>
      <c r="I41">
        <f t="shared" si="1"/>
        <v>-1.8000000000000682E-2</v>
      </c>
      <c r="J41">
        <f t="shared" si="2"/>
        <v>3.6000000000000032E-2</v>
      </c>
      <c r="K41">
        <f t="shared" si="3"/>
        <v>-4.39999999999999E-2</v>
      </c>
    </row>
    <row r="42" spans="1:17" x14ac:dyDescent="0.3">
      <c r="A42">
        <v>41</v>
      </c>
      <c r="B42" s="15">
        <v>5</v>
      </c>
      <c r="C42" s="15">
        <v>3.5</v>
      </c>
      <c r="D42" s="15">
        <v>1.3</v>
      </c>
      <c r="E42" s="15">
        <v>0.3</v>
      </c>
      <c r="F42" t="s">
        <v>67</v>
      </c>
      <c r="H42">
        <f t="shared" si="0"/>
        <v>-5.9999999999993392E-3</v>
      </c>
      <c r="I42">
        <f t="shared" si="1"/>
        <v>8.1999999999999407E-2</v>
      </c>
      <c r="J42">
        <f t="shared" si="2"/>
        <v>-0.16399999999999992</v>
      </c>
      <c r="K42">
        <f t="shared" si="3"/>
        <v>5.6000000000000077E-2</v>
      </c>
    </row>
    <row r="43" spans="1:17" x14ac:dyDescent="0.3">
      <c r="A43">
        <v>42</v>
      </c>
      <c r="B43" s="15">
        <v>4.5</v>
      </c>
      <c r="C43" s="15">
        <v>2.2999999999999998</v>
      </c>
      <c r="D43" s="15">
        <v>1.3</v>
      </c>
      <c r="E43" s="15">
        <v>0.3</v>
      </c>
      <c r="F43" t="s">
        <v>67</v>
      </c>
      <c r="H43">
        <f t="shared" si="0"/>
        <v>-0.50599999999999934</v>
      </c>
      <c r="I43">
        <f t="shared" si="1"/>
        <v>-1.1180000000000008</v>
      </c>
      <c r="J43">
        <f t="shared" si="2"/>
        <v>-0.16399999999999992</v>
      </c>
      <c r="K43">
        <f t="shared" si="3"/>
        <v>5.6000000000000077E-2</v>
      </c>
    </row>
    <row r="44" spans="1:17" x14ac:dyDescent="0.3">
      <c r="A44">
        <v>43</v>
      </c>
      <c r="B44" s="15">
        <v>4.4000000000000004</v>
      </c>
      <c r="C44" s="15">
        <v>3.2</v>
      </c>
      <c r="D44" s="15">
        <v>1.3</v>
      </c>
      <c r="E44" s="15">
        <v>0.2</v>
      </c>
      <c r="F44" t="s">
        <v>67</v>
      </c>
      <c r="H44">
        <f t="shared" si="0"/>
        <v>-0.60599999999999898</v>
      </c>
      <c r="I44">
        <f t="shared" si="1"/>
        <v>-0.21800000000000042</v>
      </c>
      <c r="J44">
        <f t="shared" si="2"/>
        <v>-0.16399999999999992</v>
      </c>
      <c r="K44">
        <f t="shared" si="3"/>
        <v>-4.39999999999999E-2</v>
      </c>
    </row>
    <row r="45" spans="1:17" x14ac:dyDescent="0.3">
      <c r="A45">
        <v>44</v>
      </c>
      <c r="B45" s="15">
        <v>5</v>
      </c>
      <c r="C45" s="15">
        <v>3.5</v>
      </c>
      <c r="D45" s="15">
        <v>1.6</v>
      </c>
      <c r="E45" s="15">
        <v>0.6</v>
      </c>
      <c r="F45" t="s">
        <v>67</v>
      </c>
      <c r="H45">
        <f t="shared" si="0"/>
        <v>-5.9999999999993392E-3</v>
      </c>
      <c r="I45">
        <f t="shared" si="1"/>
        <v>8.1999999999999407E-2</v>
      </c>
      <c r="J45">
        <f t="shared" si="2"/>
        <v>0.13600000000000012</v>
      </c>
      <c r="K45">
        <f t="shared" si="3"/>
        <v>0.35600000000000009</v>
      </c>
    </row>
    <row r="46" spans="1:17" x14ac:dyDescent="0.3">
      <c r="A46">
        <v>45</v>
      </c>
      <c r="B46" s="15">
        <v>5.0999999999999996</v>
      </c>
      <c r="C46" s="15">
        <v>3.8</v>
      </c>
      <c r="D46" s="15">
        <v>1.9</v>
      </c>
      <c r="E46" s="15">
        <v>0.4</v>
      </c>
      <c r="F46" t="s">
        <v>67</v>
      </c>
      <c r="H46">
        <f t="shared" si="0"/>
        <v>9.4000000000000306E-2</v>
      </c>
      <c r="I46">
        <f t="shared" si="1"/>
        <v>0.38199999999999923</v>
      </c>
      <c r="J46">
        <f t="shared" si="2"/>
        <v>0.43599999999999994</v>
      </c>
      <c r="K46">
        <f t="shared" si="3"/>
        <v>0.15600000000000011</v>
      </c>
    </row>
    <row r="47" spans="1:17" x14ac:dyDescent="0.3">
      <c r="A47">
        <v>46</v>
      </c>
      <c r="B47" s="15">
        <v>4.8</v>
      </c>
      <c r="C47" s="15">
        <v>3</v>
      </c>
      <c r="D47" s="15">
        <v>1.4</v>
      </c>
      <c r="E47" s="15">
        <v>0.3</v>
      </c>
      <c r="F47" t="s">
        <v>67</v>
      </c>
      <c r="H47">
        <f t="shared" si="0"/>
        <v>-0.20599999999999952</v>
      </c>
      <c r="I47">
        <f t="shared" si="1"/>
        <v>-0.41800000000000059</v>
      </c>
      <c r="J47">
        <f t="shared" si="2"/>
        <v>-6.4000000000000057E-2</v>
      </c>
      <c r="K47">
        <f t="shared" si="3"/>
        <v>5.6000000000000077E-2</v>
      </c>
    </row>
    <row r="48" spans="1:17" x14ac:dyDescent="0.3">
      <c r="A48">
        <v>47</v>
      </c>
      <c r="B48" s="15">
        <v>5.0999999999999996</v>
      </c>
      <c r="C48" s="15">
        <v>3.8</v>
      </c>
      <c r="D48" s="15">
        <v>1.6</v>
      </c>
      <c r="E48" s="15">
        <v>0.2</v>
      </c>
      <c r="F48" t="s">
        <v>67</v>
      </c>
      <c r="H48">
        <f t="shared" si="0"/>
        <v>9.4000000000000306E-2</v>
      </c>
      <c r="I48">
        <f t="shared" si="1"/>
        <v>0.38199999999999923</v>
      </c>
      <c r="J48">
        <f t="shared" si="2"/>
        <v>0.13600000000000012</v>
      </c>
      <c r="K48">
        <f t="shared" si="3"/>
        <v>-4.39999999999999E-2</v>
      </c>
    </row>
    <row r="49" spans="1:11" x14ac:dyDescent="0.3">
      <c r="A49">
        <v>48</v>
      </c>
      <c r="B49" s="15">
        <v>4.5999999999999996</v>
      </c>
      <c r="C49" s="15">
        <v>3.2</v>
      </c>
      <c r="D49" s="15">
        <v>1.4</v>
      </c>
      <c r="E49" s="15">
        <v>0.2</v>
      </c>
      <c r="F49" t="s">
        <v>67</v>
      </c>
      <c r="H49">
        <f t="shared" si="0"/>
        <v>-0.40599999999999969</v>
      </c>
      <c r="I49">
        <f t="shared" si="1"/>
        <v>-0.21800000000000042</v>
      </c>
      <c r="J49">
        <f t="shared" si="2"/>
        <v>-6.4000000000000057E-2</v>
      </c>
      <c r="K49">
        <f t="shared" si="3"/>
        <v>-4.39999999999999E-2</v>
      </c>
    </row>
    <row r="50" spans="1:11" x14ac:dyDescent="0.3">
      <c r="A50">
        <v>49</v>
      </c>
      <c r="B50" s="15">
        <v>5.3</v>
      </c>
      <c r="C50" s="15">
        <v>3.7</v>
      </c>
      <c r="D50" s="15">
        <v>1.5</v>
      </c>
      <c r="E50" s="15">
        <v>0.2</v>
      </c>
      <c r="F50" t="s">
        <v>67</v>
      </c>
      <c r="H50">
        <f t="shared" si="0"/>
        <v>0.29400000000000048</v>
      </c>
      <c r="I50">
        <f t="shared" si="1"/>
        <v>0.28199999999999958</v>
      </c>
      <c r="J50">
        <f t="shared" si="2"/>
        <v>3.6000000000000032E-2</v>
      </c>
      <c r="K50">
        <f t="shared" si="3"/>
        <v>-4.39999999999999E-2</v>
      </c>
    </row>
    <row r="51" spans="1:11" x14ac:dyDescent="0.3">
      <c r="A51">
        <v>50</v>
      </c>
      <c r="B51" s="15">
        <v>5</v>
      </c>
      <c r="C51" s="15">
        <v>3.3</v>
      </c>
      <c r="D51" s="15">
        <v>1.4</v>
      </c>
      <c r="E51" s="15">
        <v>0.2</v>
      </c>
      <c r="F51" t="s">
        <v>67</v>
      </c>
      <c r="H51">
        <f t="shared" si="0"/>
        <v>-5.9999999999993392E-3</v>
      </c>
      <c r="I51">
        <f t="shared" si="1"/>
        <v>-0.11800000000000077</v>
      </c>
      <c r="J51">
        <f t="shared" si="2"/>
        <v>-6.4000000000000057E-2</v>
      </c>
      <c r="K51">
        <f t="shared" si="3"/>
        <v>-4.39999999999999E-2</v>
      </c>
    </row>
    <row r="52" spans="1:11" x14ac:dyDescent="0.3">
      <c r="A52">
        <v>51</v>
      </c>
      <c r="B52" s="16">
        <v>7</v>
      </c>
      <c r="C52" s="16">
        <v>3.2</v>
      </c>
      <c r="D52" s="16">
        <v>4.7</v>
      </c>
      <c r="E52" s="16">
        <v>1.4</v>
      </c>
      <c r="F52" t="s">
        <v>68</v>
      </c>
    </row>
    <row r="53" spans="1:11" x14ac:dyDescent="0.3">
      <c r="A53">
        <v>52</v>
      </c>
      <c r="B53" s="16">
        <v>6.4</v>
      </c>
      <c r="C53" s="16">
        <v>3.2</v>
      </c>
      <c r="D53" s="16">
        <v>4.5</v>
      </c>
      <c r="E53" s="16">
        <v>1.5</v>
      </c>
      <c r="F53" t="s">
        <v>68</v>
      </c>
      <c r="H53" s="7" t="s">
        <v>80</v>
      </c>
      <c r="I53" s="7" t="s">
        <v>75</v>
      </c>
      <c r="J53" s="7" t="s">
        <v>76</v>
      </c>
      <c r="K53" s="7" t="s">
        <v>77</v>
      </c>
    </row>
    <row r="54" spans="1:11" x14ac:dyDescent="0.3">
      <c r="A54">
        <v>53</v>
      </c>
      <c r="B54" s="16">
        <v>6.9</v>
      </c>
      <c r="C54" s="16">
        <v>3.1</v>
      </c>
      <c r="D54" s="16">
        <v>4.9000000000000004</v>
      </c>
      <c r="E54" s="16">
        <v>1.5</v>
      </c>
      <c r="F54" t="s">
        <v>68</v>
      </c>
      <c r="H54">
        <f t="shared" ref="H54:H101" si="7">B52-O$4</f>
        <v>1.0640000000000001</v>
      </c>
      <c r="I54">
        <f t="shared" ref="I54:I101" si="8">C52-P$4</f>
        <v>0.42999999999999972</v>
      </c>
      <c r="J54">
        <f t="shared" ref="J54:J101" si="9">D52-Q$4</f>
        <v>0.44000000000000039</v>
      </c>
      <c r="K54">
        <f t="shared" ref="K54:K101" si="10">E52-R$4</f>
        <v>7.4000000000000066E-2</v>
      </c>
    </row>
    <row r="55" spans="1:11" x14ac:dyDescent="0.3">
      <c r="A55">
        <v>54</v>
      </c>
      <c r="B55" s="16">
        <v>5.5</v>
      </c>
      <c r="C55" s="16">
        <v>2.2999999999999998</v>
      </c>
      <c r="D55" s="16">
        <v>4</v>
      </c>
      <c r="E55" s="16">
        <v>1.3</v>
      </c>
      <c r="F55" t="s">
        <v>68</v>
      </c>
      <c r="H55">
        <f t="shared" si="7"/>
        <v>0.46400000000000041</v>
      </c>
      <c r="I55">
        <f t="shared" si="8"/>
        <v>0.42999999999999972</v>
      </c>
      <c r="J55">
        <f t="shared" si="9"/>
        <v>0.24000000000000021</v>
      </c>
      <c r="K55">
        <f t="shared" si="10"/>
        <v>0.17400000000000015</v>
      </c>
    </row>
    <row r="56" spans="1:11" x14ac:dyDescent="0.3">
      <c r="A56">
        <v>55</v>
      </c>
      <c r="B56" s="16">
        <v>6.5</v>
      </c>
      <c r="C56" s="16">
        <v>2.8</v>
      </c>
      <c r="D56" s="16">
        <v>4.5999999999999996</v>
      </c>
      <c r="E56" s="16">
        <v>1.5</v>
      </c>
      <c r="F56" t="s">
        <v>68</v>
      </c>
      <c r="H56">
        <f t="shared" si="7"/>
        <v>0.96400000000000041</v>
      </c>
      <c r="I56">
        <f t="shared" si="8"/>
        <v>0.32999999999999963</v>
      </c>
      <c r="J56">
        <f t="shared" si="9"/>
        <v>0.64000000000000057</v>
      </c>
      <c r="K56">
        <f t="shared" si="10"/>
        <v>0.17400000000000015</v>
      </c>
    </row>
    <row r="57" spans="1:11" x14ac:dyDescent="0.3">
      <c r="A57">
        <v>56</v>
      </c>
      <c r="B57" s="16">
        <v>5.7</v>
      </c>
      <c r="C57" s="16">
        <v>2.8</v>
      </c>
      <c r="D57" s="16">
        <v>4.5</v>
      </c>
      <c r="E57" s="16">
        <v>1.3</v>
      </c>
      <c r="F57" t="s">
        <v>68</v>
      </c>
      <c r="H57">
        <f t="shared" si="7"/>
        <v>-0.43599999999999994</v>
      </c>
      <c r="I57">
        <f t="shared" si="8"/>
        <v>-0.47000000000000064</v>
      </c>
      <c r="J57">
        <f t="shared" si="9"/>
        <v>-0.25999999999999979</v>
      </c>
      <c r="K57">
        <f t="shared" si="10"/>
        <v>-2.5999999999999801E-2</v>
      </c>
    </row>
    <row r="58" spans="1:11" x14ac:dyDescent="0.3">
      <c r="A58">
        <v>57</v>
      </c>
      <c r="B58" s="16">
        <v>6.3</v>
      </c>
      <c r="C58" s="16">
        <v>3.3</v>
      </c>
      <c r="D58" s="16">
        <v>4.7</v>
      </c>
      <c r="E58" s="16">
        <v>1.6</v>
      </c>
      <c r="F58" t="s">
        <v>68</v>
      </c>
      <c r="H58">
        <f t="shared" si="7"/>
        <v>0.56400000000000006</v>
      </c>
      <c r="I58">
        <f t="shared" si="8"/>
        <v>2.9999999999999361E-2</v>
      </c>
      <c r="J58">
        <f t="shared" si="9"/>
        <v>0.33999999999999986</v>
      </c>
      <c r="K58">
        <f t="shared" si="10"/>
        <v>0.17400000000000015</v>
      </c>
    </row>
    <row r="59" spans="1:11" x14ac:dyDescent="0.3">
      <c r="A59">
        <v>58</v>
      </c>
      <c r="B59" s="16">
        <v>4.9000000000000004</v>
      </c>
      <c r="C59" s="16">
        <v>2.4</v>
      </c>
      <c r="D59" s="16">
        <v>3.3</v>
      </c>
      <c r="E59" s="16">
        <v>1</v>
      </c>
      <c r="F59" t="s">
        <v>68</v>
      </c>
      <c r="H59">
        <f t="shared" si="7"/>
        <v>-0.23599999999999977</v>
      </c>
      <c r="I59">
        <f t="shared" si="8"/>
        <v>2.9999999999999361E-2</v>
      </c>
      <c r="J59">
        <f t="shared" si="9"/>
        <v>0.24000000000000021</v>
      </c>
      <c r="K59">
        <f t="shared" si="10"/>
        <v>-2.5999999999999801E-2</v>
      </c>
    </row>
    <row r="60" spans="1:11" x14ac:dyDescent="0.3">
      <c r="A60">
        <v>59</v>
      </c>
      <c r="B60" s="16">
        <v>6.6</v>
      </c>
      <c r="C60" s="16">
        <v>2.9</v>
      </c>
      <c r="D60" s="16">
        <v>4.5999999999999996</v>
      </c>
      <c r="E60" s="16">
        <v>1.3</v>
      </c>
      <c r="F60" t="s">
        <v>68</v>
      </c>
      <c r="H60">
        <f t="shared" si="7"/>
        <v>0.36399999999999988</v>
      </c>
      <c r="I60">
        <f t="shared" si="8"/>
        <v>0.52999999999999936</v>
      </c>
      <c r="J60">
        <f t="shared" si="9"/>
        <v>0.44000000000000039</v>
      </c>
      <c r="K60">
        <f t="shared" si="10"/>
        <v>0.27400000000000024</v>
      </c>
    </row>
    <row r="61" spans="1:11" x14ac:dyDescent="0.3">
      <c r="A61">
        <v>60</v>
      </c>
      <c r="B61" s="16">
        <v>5.2</v>
      </c>
      <c r="C61" s="16">
        <v>2.7</v>
      </c>
      <c r="D61" s="16">
        <v>3.9</v>
      </c>
      <c r="E61" s="16">
        <v>1.4</v>
      </c>
      <c r="F61" t="s">
        <v>68</v>
      </c>
      <c r="H61">
        <f t="shared" si="7"/>
        <v>-1.0359999999999996</v>
      </c>
      <c r="I61">
        <f t="shared" si="8"/>
        <v>-0.37000000000000055</v>
      </c>
      <c r="J61">
        <f t="shared" si="9"/>
        <v>-0.96</v>
      </c>
      <c r="K61">
        <f t="shared" si="10"/>
        <v>-0.32599999999999985</v>
      </c>
    </row>
    <row r="62" spans="1:11" x14ac:dyDescent="0.3">
      <c r="A62">
        <v>61</v>
      </c>
      <c r="B62" s="16">
        <v>5</v>
      </c>
      <c r="C62" s="16">
        <v>2</v>
      </c>
      <c r="D62" s="16">
        <v>3.5</v>
      </c>
      <c r="E62" s="16">
        <v>1</v>
      </c>
      <c r="F62" t="s">
        <v>68</v>
      </c>
      <c r="H62">
        <f t="shared" si="7"/>
        <v>0.6639999999999997</v>
      </c>
      <c r="I62">
        <f t="shared" si="8"/>
        <v>0.12999999999999945</v>
      </c>
      <c r="J62">
        <f t="shared" si="9"/>
        <v>0.33999999999999986</v>
      </c>
      <c r="K62">
        <f t="shared" si="10"/>
        <v>-2.5999999999999801E-2</v>
      </c>
    </row>
    <row r="63" spans="1:11" x14ac:dyDescent="0.3">
      <c r="A63">
        <v>62</v>
      </c>
      <c r="B63" s="16">
        <v>5.9</v>
      </c>
      <c r="C63" s="16">
        <v>3</v>
      </c>
      <c r="D63" s="16">
        <v>4.2</v>
      </c>
      <c r="E63" s="16">
        <v>1.5</v>
      </c>
      <c r="F63" t="s">
        <v>68</v>
      </c>
      <c r="H63">
        <f t="shared" si="7"/>
        <v>-0.73599999999999977</v>
      </c>
      <c r="I63">
        <f t="shared" si="8"/>
        <v>-7.0000000000000284E-2</v>
      </c>
      <c r="J63">
        <f t="shared" si="9"/>
        <v>-0.35999999999999988</v>
      </c>
      <c r="K63">
        <f t="shared" si="10"/>
        <v>7.4000000000000066E-2</v>
      </c>
    </row>
    <row r="64" spans="1:11" x14ac:dyDescent="0.3">
      <c r="A64">
        <v>63</v>
      </c>
      <c r="B64" s="16">
        <v>6</v>
      </c>
      <c r="C64" s="16">
        <v>2.2000000000000002</v>
      </c>
      <c r="D64" s="16">
        <v>4</v>
      </c>
      <c r="E64" s="16">
        <v>1</v>
      </c>
      <c r="F64" t="s">
        <v>68</v>
      </c>
      <c r="H64">
        <f t="shared" si="7"/>
        <v>-0.93599999999999994</v>
      </c>
      <c r="I64">
        <f t="shared" si="8"/>
        <v>-0.77000000000000046</v>
      </c>
      <c r="J64">
        <f t="shared" si="9"/>
        <v>-0.75999999999999979</v>
      </c>
      <c r="K64">
        <f t="shared" si="10"/>
        <v>-0.32599999999999985</v>
      </c>
    </row>
    <row r="65" spans="1:11" x14ac:dyDescent="0.3">
      <c r="A65">
        <v>64</v>
      </c>
      <c r="B65" s="16">
        <v>6.1</v>
      </c>
      <c r="C65" s="16">
        <v>2.9</v>
      </c>
      <c r="D65" s="16">
        <v>4.7</v>
      </c>
      <c r="E65" s="16">
        <v>1.4</v>
      </c>
      <c r="F65" t="s">
        <v>68</v>
      </c>
      <c r="H65">
        <f t="shared" si="7"/>
        <v>-3.5999999999999588E-2</v>
      </c>
      <c r="I65">
        <f t="shared" si="8"/>
        <v>0.22999999999999954</v>
      </c>
      <c r="J65">
        <f t="shared" si="9"/>
        <v>-5.9999999999999609E-2</v>
      </c>
      <c r="K65">
        <f t="shared" si="10"/>
        <v>0.17400000000000015</v>
      </c>
    </row>
    <row r="66" spans="1:11" x14ac:dyDescent="0.3">
      <c r="A66">
        <v>65</v>
      </c>
      <c r="B66" s="16">
        <v>5.6</v>
      </c>
      <c r="C66" s="16">
        <v>2.9</v>
      </c>
      <c r="D66" s="16">
        <v>3.6</v>
      </c>
      <c r="E66" s="16">
        <v>1.3</v>
      </c>
      <c r="F66" t="s">
        <v>68</v>
      </c>
      <c r="H66">
        <f t="shared" si="7"/>
        <v>6.4000000000000057E-2</v>
      </c>
      <c r="I66">
        <f t="shared" si="8"/>
        <v>-0.57000000000000028</v>
      </c>
      <c r="J66">
        <f t="shared" si="9"/>
        <v>-0.25999999999999979</v>
      </c>
      <c r="K66">
        <f t="shared" si="10"/>
        <v>-0.32599999999999985</v>
      </c>
    </row>
    <row r="67" spans="1:11" x14ac:dyDescent="0.3">
      <c r="A67">
        <v>66</v>
      </c>
      <c r="B67" s="16">
        <v>6.7</v>
      </c>
      <c r="C67" s="16">
        <v>3.1</v>
      </c>
      <c r="D67" s="16">
        <v>4.4000000000000004</v>
      </c>
      <c r="E67" s="16">
        <v>1.4</v>
      </c>
      <c r="F67" t="s">
        <v>68</v>
      </c>
      <c r="H67">
        <f t="shared" si="7"/>
        <v>0.1639999999999997</v>
      </c>
      <c r="I67">
        <f t="shared" si="8"/>
        <v>0.12999999999999945</v>
      </c>
      <c r="J67">
        <f t="shared" si="9"/>
        <v>0.44000000000000039</v>
      </c>
      <c r="K67">
        <f t="shared" si="10"/>
        <v>7.4000000000000066E-2</v>
      </c>
    </row>
    <row r="68" spans="1:11" x14ac:dyDescent="0.3">
      <c r="A68">
        <v>67</v>
      </c>
      <c r="B68" s="16">
        <v>5.6</v>
      </c>
      <c r="C68" s="16">
        <v>3</v>
      </c>
      <c r="D68" s="16">
        <v>4.5</v>
      </c>
      <c r="E68" s="16">
        <v>1.5</v>
      </c>
      <c r="F68" t="s">
        <v>68</v>
      </c>
      <c r="H68">
        <f t="shared" si="7"/>
        <v>-0.3360000000000003</v>
      </c>
      <c r="I68">
        <f t="shared" si="8"/>
        <v>0.12999999999999945</v>
      </c>
      <c r="J68">
        <f t="shared" si="9"/>
        <v>-0.6599999999999997</v>
      </c>
      <c r="K68">
        <f t="shared" si="10"/>
        <v>-2.5999999999999801E-2</v>
      </c>
    </row>
    <row r="69" spans="1:11" x14ac:dyDescent="0.3">
      <c r="A69">
        <v>68</v>
      </c>
      <c r="B69" s="16">
        <v>5.8</v>
      </c>
      <c r="C69" s="16">
        <v>2.7</v>
      </c>
      <c r="D69" s="16">
        <v>4.0999999999999996</v>
      </c>
      <c r="E69" s="16">
        <v>1</v>
      </c>
      <c r="F69" t="s">
        <v>68</v>
      </c>
      <c r="H69">
        <f t="shared" si="7"/>
        <v>0.76400000000000023</v>
      </c>
      <c r="I69">
        <f t="shared" si="8"/>
        <v>0.32999999999999963</v>
      </c>
      <c r="J69">
        <f t="shared" si="9"/>
        <v>0.14000000000000057</v>
      </c>
      <c r="K69">
        <f t="shared" si="10"/>
        <v>7.4000000000000066E-2</v>
      </c>
    </row>
    <row r="70" spans="1:11" x14ac:dyDescent="0.3">
      <c r="A70">
        <v>69</v>
      </c>
      <c r="B70" s="16">
        <v>6.2</v>
      </c>
      <c r="C70" s="16">
        <v>2.2000000000000002</v>
      </c>
      <c r="D70" s="16">
        <v>4.5</v>
      </c>
      <c r="E70" s="16">
        <v>1.5</v>
      </c>
      <c r="F70" t="s">
        <v>68</v>
      </c>
      <c r="H70">
        <f t="shared" si="7"/>
        <v>-0.3360000000000003</v>
      </c>
      <c r="I70">
        <f t="shared" si="8"/>
        <v>0.22999999999999954</v>
      </c>
      <c r="J70">
        <f t="shared" si="9"/>
        <v>0.24000000000000021</v>
      </c>
      <c r="K70">
        <f t="shared" si="10"/>
        <v>0.17400000000000015</v>
      </c>
    </row>
    <row r="71" spans="1:11" x14ac:dyDescent="0.3">
      <c r="A71">
        <v>70</v>
      </c>
      <c r="B71" s="16">
        <v>5.6</v>
      </c>
      <c r="C71" s="16">
        <v>2.5</v>
      </c>
      <c r="D71" s="16">
        <v>3.9</v>
      </c>
      <c r="E71" s="16">
        <v>1.1000000000000001</v>
      </c>
      <c r="F71" t="s">
        <v>68</v>
      </c>
      <c r="H71">
        <f t="shared" si="7"/>
        <v>-0.13600000000000012</v>
      </c>
      <c r="I71">
        <f t="shared" si="8"/>
        <v>-7.0000000000000284E-2</v>
      </c>
      <c r="J71">
        <f t="shared" si="9"/>
        <v>-0.16000000000000014</v>
      </c>
      <c r="K71">
        <f t="shared" si="10"/>
        <v>-0.32599999999999985</v>
      </c>
    </row>
    <row r="72" spans="1:11" x14ac:dyDescent="0.3">
      <c r="A72">
        <v>71</v>
      </c>
      <c r="B72" s="16">
        <v>5.9</v>
      </c>
      <c r="C72" s="16">
        <v>3.2</v>
      </c>
      <c r="D72" s="16">
        <v>4.8</v>
      </c>
      <c r="E72" s="16">
        <v>1.8</v>
      </c>
      <c r="F72" t="s">
        <v>68</v>
      </c>
      <c r="H72">
        <f t="shared" si="7"/>
        <v>0.26400000000000023</v>
      </c>
      <c r="I72">
        <f t="shared" si="8"/>
        <v>-0.57000000000000028</v>
      </c>
      <c r="J72">
        <f t="shared" si="9"/>
        <v>0.24000000000000021</v>
      </c>
      <c r="K72">
        <f t="shared" si="10"/>
        <v>0.17400000000000015</v>
      </c>
    </row>
    <row r="73" spans="1:11" x14ac:dyDescent="0.3">
      <c r="A73">
        <v>72</v>
      </c>
      <c r="B73" s="16">
        <v>6.1</v>
      </c>
      <c r="C73" s="16">
        <v>2.8</v>
      </c>
      <c r="D73" s="16">
        <v>4</v>
      </c>
      <c r="E73" s="16">
        <v>1.3</v>
      </c>
      <c r="F73" t="s">
        <v>68</v>
      </c>
      <c r="H73">
        <f t="shared" si="7"/>
        <v>-0.3360000000000003</v>
      </c>
      <c r="I73">
        <f t="shared" si="8"/>
        <v>-0.27000000000000046</v>
      </c>
      <c r="J73">
        <f t="shared" si="9"/>
        <v>-0.35999999999999988</v>
      </c>
      <c r="K73">
        <f t="shared" si="10"/>
        <v>-0.22599999999999976</v>
      </c>
    </row>
    <row r="74" spans="1:11" x14ac:dyDescent="0.3">
      <c r="A74">
        <v>73</v>
      </c>
      <c r="B74" s="16">
        <v>6.3</v>
      </c>
      <c r="C74" s="16">
        <v>2.5</v>
      </c>
      <c r="D74" s="16">
        <v>4.9000000000000004</v>
      </c>
      <c r="E74" s="16">
        <v>1.5</v>
      </c>
      <c r="F74" t="s">
        <v>68</v>
      </c>
      <c r="H74">
        <f t="shared" si="7"/>
        <v>-3.5999999999999588E-2</v>
      </c>
      <c r="I74">
        <f t="shared" si="8"/>
        <v>0.42999999999999972</v>
      </c>
      <c r="J74">
        <f t="shared" si="9"/>
        <v>0.54</v>
      </c>
      <c r="K74">
        <f t="shared" si="10"/>
        <v>0.4740000000000002</v>
      </c>
    </row>
    <row r="75" spans="1:11" x14ac:dyDescent="0.3">
      <c r="A75">
        <v>74</v>
      </c>
      <c r="B75" s="16">
        <v>6.1</v>
      </c>
      <c r="C75" s="16">
        <v>2.8</v>
      </c>
      <c r="D75" s="16">
        <v>4.7</v>
      </c>
      <c r="E75" s="16">
        <v>1.2</v>
      </c>
      <c r="F75" t="s">
        <v>68</v>
      </c>
      <c r="H75">
        <f t="shared" si="7"/>
        <v>0.1639999999999997</v>
      </c>
      <c r="I75">
        <f t="shared" si="8"/>
        <v>2.9999999999999361E-2</v>
      </c>
      <c r="J75">
        <f t="shared" si="9"/>
        <v>-0.25999999999999979</v>
      </c>
      <c r="K75">
        <f t="shared" si="10"/>
        <v>-2.5999999999999801E-2</v>
      </c>
    </row>
    <row r="76" spans="1:11" x14ac:dyDescent="0.3">
      <c r="A76">
        <v>75</v>
      </c>
      <c r="B76" s="16">
        <v>6.4</v>
      </c>
      <c r="C76" s="16">
        <v>2.9</v>
      </c>
      <c r="D76" s="16">
        <v>4.3</v>
      </c>
      <c r="E76" s="16">
        <v>1.3</v>
      </c>
      <c r="F76" t="s">
        <v>68</v>
      </c>
      <c r="H76">
        <f t="shared" si="7"/>
        <v>0.36399999999999988</v>
      </c>
      <c r="I76">
        <f t="shared" si="8"/>
        <v>-0.27000000000000046</v>
      </c>
      <c r="J76">
        <f t="shared" si="9"/>
        <v>0.64000000000000057</v>
      </c>
      <c r="K76">
        <f t="shared" si="10"/>
        <v>0.17400000000000015</v>
      </c>
    </row>
    <row r="77" spans="1:11" x14ac:dyDescent="0.3">
      <c r="A77">
        <v>76</v>
      </c>
      <c r="B77" s="16">
        <v>6.6</v>
      </c>
      <c r="C77" s="16">
        <v>3</v>
      </c>
      <c r="D77" s="16">
        <v>4.4000000000000004</v>
      </c>
      <c r="E77" s="16">
        <v>1.4</v>
      </c>
      <c r="F77" t="s">
        <v>68</v>
      </c>
      <c r="H77">
        <f t="shared" si="7"/>
        <v>0.1639999999999997</v>
      </c>
      <c r="I77">
        <f t="shared" si="8"/>
        <v>2.9999999999999361E-2</v>
      </c>
      <c r="J77">
        <f t="shared" si="9"/>
        <v>0.44000000000000039</v>
      </c>
      <c r="K77">
        <f t="shared" si="10"/>
        <v>-0.12599999999999989</v>
      </c>
    </row>
    <row r="78" spans="1:11" x14ac:dyDescent="0.3">
      <c r="A78">
        <v>77</v>
      </c>
      <c r="B78" s="16">
        <v>6.8</v>
      </c>
      <c r="C78" s="16">
        <v>2.8</v>
      </c>
      <c r="D78" s="16">
        <v>4.8</v>
      </c>
      <c r="E78" s="16">
        <v>1.4</v>
      </c>
      <c r="F78" t="s">
        <v>68</v>
      </c>
      <c r="H78">
        <f t="shared" si="7"/>
        <v>0.46400000000000041</v>
      </c>
      <c r="I78">
        <f t="shared" si="8"/>
        <v>0.12999999999999945</v>
      </c>
      <c r="J78">
        <f t="shared" si="9"/>
        <v>4.0000000000000036E-2</v>
      </c>
      <c r="K78">
        <f t="shared" si="10"/>
        <v>-2.5999999999999801E-2</v>
      </c>
    </row>
    <row r="79" spans="1:11" x14ac:dyDescent="0.3">
      <c r="A79">
        <v>78</v>
      </c>
      <c r="B79" s="16">
        <v>6.7</v>
      </c>
      <c r="C79" s="16">
        <v>3</v>
      </c>
      <c r="D79" s="16">
        <v>5</v>
      </c>
      <c r="E79" s="16">
        <v>1.7</v>
      </c>
      <c r="F79" t="s">
        <v>68</v>
      </c>
      <c r="H79">
        <f t="shared" si="7"/>
        <v>0.6639999999999997</v>
      </c>
      <c r="I79">
        <f t="shared" si="8"/>
        <v>0.22999999999999954</v>
      </c>
      <c r="J79">
        <f t="shared" si="9"/>
        <v>0.14000000000000057</v>
      </c>
      <c r="K79">
        <f t="shared" si="10"/>
        <v>7.4000000000000066E-2</v>
      </c>
    </row>
    <row r="80" spans="1:11" x14ac:dyDescent="0.3">
      <c r="A80">
        <v>79</v>
      </c>
      <c r="B80" s="16">
        <v>6</v>
      </c>
      <c r="C80" s="16">
        <v>2.9</v>
      </c>
      <c r="D80" s="16">
        <v>4.5</v>
      </c>
      <c r="E80" s="16">
        <v>1.5</v>
      </c>
      <c r="F80" t="s">
        <v>68</v>
      </c>
      <c r="H80">
        <f t="shared" si="7"/>
        <v>0.86399999999999988</v>
      </c>
      <c r="I80">
        <f t="shared" si="8"/>
        <v>2.9999999999999361E-2</v>
      </c>
      <c r="J80">
        <f t="shared" si="9"/>
        <v>0.54</v>
      </c>
      <c r="K80">
        <f t="shared" si="10"/>
        <v>7.4000000000000066E-2</v>
      </c>
    </row>
    <row r="81" spans="1:11" x14ac:dyDescent="0.3">
      <c r="A81">
        <v>80</v>
      </c>
      <c r="B81" s="16">
        <v>5.7</v>
      </c>
      <c r="C81" s="16">
        <v>2.6</v>
      </c>
      <c r="D81" s="16">
        <v>3.5</v>
      </c>
      <c r="E81" s="16">
        <v>1</v>
      </c>
      <c r="F81" t="s">
        <v>68</v>
      </c>
      <c r="H81">
        <f t="shared" si="7"/>
        <v>0.76400000000000023</v>
      </c>
      <c r="I81">
        <f t="shared" si="8"/>
        <v>0.22999999999999954</v>
      </c>
      <c r="J81">
        <f t="shared" si="9"/>
        <v>0.74000000000000021</v>
      </c>
      <c r="K81">
        <f t="shared" si="10"/>
        <v>0.37400000000000011</v>
      </c>
    </row>
    <row r="82" spans="1:11" x14ac:dyDescent="0.3">
      <c r="A82">
        <v>81</v>
      </c>
      <c r="B82" s="16">
        <v>5.5</v>
      </c>
      <c r="C82" s="16">
        <v>2.4</v>
      </c>
      <c r="D82" s="16">
        <v>3.8</v>
      </c>
      <c r="E82" s="16">
        <v>1.1000000000000001</v>
      </c>
      <c r="F82" t="s">
        <v>68</v>
      </c>
      <c r="H82">
        <f t="shared" si="7"/>
        <v>6.4000000000000057E-2</v>
      </c>
      <c r="I82">
        <f t="shared" si="8"/>
        <v>0.12999999999999945</v>
      </c>
      <c r="J82">
        <f t="shared" si="9"/>
        <v>0.24000000000000021</v>
      </c>
      <c r="K82">
        <f t="shared" si="10"/>
        <v>0.17400000000000015</v>
      </c>
    </row>
    <row r="83" spans="1:11" x14ac:dyDescent="0.3">
      <c r="A83">
        <v>82</v>
      </c>
      <c r="B83" s="16">
        <v>5.5</v>
      </c>
      <c r="C83" s="16">
        <v>2.4</v>
      </c>
      <c r="D83" s="16">
        <v>3.7</v>
      </c>
      <c r="E83" s="16">
        <v>1</v>
      </c>
      <c r="F83" t="s">
        <v>68</v>
      </c>
      <c r="H83">
        <f t="shared" si="7"/>
        <v>-0.23599999999999977</v>
      </c>
      <c r="I83">
        <f t="shared" si="8"/>
        <v>-0.17000000000000037</v>
      </c>
      <c r="J83">
        <f t="shared" si="9"/>
        <v>-0.75999999999999979</v>
      </c>
      <c r="K83">
        <f t="shared" si="10"/>
        <v>-0.32599999999999985</v>
      </c>
    </row>
    <row r="84" spans="1:11" x14ac:dyDescent="0.3">
      <c r="A84">
        <v>83</v>
      </c>
      <c r="B84" s="16">
        <v>5.8</v>
      </c>
      <c r="C84" s="16">
        <v>2.7</v>
      </c>
      <c r="D84" s="16">
        <v>3.9</v>
      </c>
      <c r="E84" s="16">
        <v>1.2</v>
      </c>
      <c r="F84" t="s">
        <v>68</v>
      </c>
      <c r="H84">
        <f t="shared" si="7"/>
        <v>-0.43599999999999994</v>
      </c>
      <c r="I84">
        <f t="shared" si="8"/>
        <v>-0.37000000000000055</v>
      </c>
      <c r="J84">
        <f t="shared" si="9"/>
        <v>-0.45999999999999996</v>
      </c>
      <c r="K84">
        <f t="shared" si="10"/>
        <v>-0.22599999999999976</v>
      </c>
    </row>
    <row r="85" spans="1:11" x14ac:dyDescent="0.3">
      <c r="A85">
        <v>84</v>
      </c>
      <c r="B85" s="16">
        <v>6</v>
      </c>
      <c r="C85" s="16">
        <v>2.7</v>
      </c>
      <c r="D85" s="16">
        <v>5.0999999999999996</v>
      </c>
      <c r="E85" s="16">
        <v>1.6</v>
      </c>
      <c r="F85" t="s">
        <v>68</v>
      </c>
      <c r="H85">
        <f t="shared" si="7"/>
        <v>-0.43599999999999994</v>
      </c>
      <c r="I85">
        <f t="shared" si="8"/>
        <v>-0.37000000000000055</v>
      </c>
      <c r="J85">
        <f t="shared" si="9"/>
        <v>-0.55999999999999961</v>
      </c>
      <c r="K85">
        <f t="shared" si="10"/>
        <v>-0.32599999999999985</v>
      </c>
    </row>
    <row r="86" spans="1:11" x14ac:dyDescent="0.3">
      <c r="A86">
        <v>85</v>
      </c>
      <c r="B86" s="16">
        <v>5.4</v>
      </c>
      <c r="C86" s="16">
        <v>3</v>
      </c>
      <c r="D86" s="16">
        <v>4.5</v>
      </c>
      <c r="E86" s="16">
        <v>1.5</v>
      </c>
      <c r="F86" t="s">
        <v>68</v>
      </c>
      <c r="H86">
        <f t="shared" si="7"/>
        <v>-0.13600000000000012</v>
      </c>
      <c r="I86">
        <f t="shared" si="8"/>
        <v>-7.0000000000000284E-2</v>
      </c>
      <c r="J86">
        <f t="shared" si="9"/>
        <v>-0.35999999999999988</v>
      </c>
      <c r="K86">
        <f t="shared" si="10"/>
        <v>-0.12599999999999989</v>
      </c>
    </row>
    <row r="87" spans="1:11" x14ac:dyDescent="0.3">
      <c r="A87">
        <v>86</v>
      </c>
      <c r="B87" s="16">
        <v>6</v>
      </c>
      <c r="C87" s="16">
        <v>3.4</v>
      </c>
      <c r="D87" s="16">
        <v>4.5</v>
      </c>
      <c r="E87" s="16">
        <v>1.6</v>
      </c>
      <c r="F87" t="s">
        <v>68</v>
      </c>
      <c r="H87">
        <f t="shared" si="7"/>
        <v>6.4000000000000057E-2</v>
      </c>
      <c r="I87">
        <f t="shared" si="8"/>
        <v>-7.0000000000000284E-2</v>
      </c>
      <c r="J87">
        <f t="shared" si="9"/>
        <v>0.83999999999999986</v>
      </c>
      <c r="K87">
        <f t="shared" si="10"/>
        <v>0.27400000000000024</v>
      </c>
    </row>
    <row r="88" spans="1:11" x14ac:dyDescent="0.3">
      <c r="A88">
        <v>87</v>
      </c>
      <c r="B88" s="16">
        <v>6.7</v>
      </c>
      <c r="C88" s="16">
        <v>3.1</v>
      </c>
      <c r="D88" s="16">
        <v>4.7</v>
      </c>
      <c r="E88" s="16">
        <v>1.5</v>
      </c>
      <c r="F88" t="s">
        <v>68</v>
      </c>
      <c r="H88">
        <f t="shared" si="7"/>
        <v>-0.53599999999999959</v>
      </c>
      <c r="I88">
        <f t="shared" si="8"/>
        <v>0.22999999999999954</v>
      </c>
      <c r="J88">
        <f t="shared" si="9"/>
        <v>0.24000000000000021</v>
      </c>
      <c r="K88">
        <f t="shared" si="10"/>
        <v>0.17400000000000015</v>
      </c>
    </row>
    <row r="89" spans="1:11" x14ac:dyDescent="0.3">
      <c r="A89">
        <v>88</v>
      </c>
      <c r="B89" s="16">
        <v>6.3</v>
      </c>
      <c r="C89" s="16">
        <v>2.2999999999999998</v>
      </c>
      <c r="D89" s="16">
        <v>4.4000000000000004</v>
      </c>
      <c r="E89" s="16">
        <v>1.3</v>
      </c>
      <c r="F89" t="s">
        <v>68</v>
      </c>
      <c r="H89">
        <f t="shared" si="7"/>
        <v>6.4000000000000057E-2</v>
      </c>
      <c r="I89">
        <f t="shared" si="8"/>
        <v>0.62999999999999945</v>
      </c>
      <c r="J89">
        <f t="shared" si="9"/>
        <v>0.24000000000000021</v>
      </c>
      <c r="K89">
        <f t="shared" si="10"/>
        <v>0.27400000000000024</v>
      </c>
    </row>
    <row r="90" spans="1:11" x14ac:dyDescent="0.3">
      <c r="A90">
        <v>89</v>
      </c>
      <c r="B90" s="16">
        <v>5.6</v>
      </c>
      <c r="C90" s="16">
        <v>3</v>
      </c>
      <c r="D90" s="16">
        <v>4.0999999999999996</v>
      </c>
      <c r="E90" s="16">
        <v>1.3</v>
      </c>
      <c r="F90" t="s">
        <v>68</v>
      </c>
      <c r="H90">
        <f t="shared" si="7"/>
        <v>0.76400000000000023</v>
      </c>
      <c r="I90">
        <f t="shared" si="8"/>
        <v>0.32999999999999963</v>
      </c>
      <c r="J90">
        <f t="shared" si="9"/>
        <v>0.44000000000000039</v>
      </c>
      <c r="K90">
        <f t="shared" si="10"/>
        <v>0.17400000000000015</v>
      </c>
    </row>
    <row r="91" spans="1:11" x14ac:dyDescent="0.3">
      <c r="A91">
        <v>90</v>
      </c>
      <c r="B91" s="16">
        <v>5.5</v>
      </c>
      <c r="C91" s="16">
        <v>2.5</v>
      </c>
      <c r="D91" s="16">
        <v>4</v>
      </c>
      <c r="E91" s="16">
        <v>1.3</v>
      </c>
      <c r="F91" t="s">
        <v>68</v>
      </c>
      <c r="H91">
        <f t="shared" si="7"/>
        <v>0.36399999999999988</v>
      </c>
      <c r="I91">
        <f t="shared" si="8"/>
        <v>-0.47000000000000064</v>
      </c>
      <c r="J91">
        <f t="shared" si="9"/>
        <v>0.14000000000000057</v>
      </c>
      <c r="K91">
        <f t="shared" si="10"/>
        <v>-2.5999999999999801E-2</v>
      </c>
    </row>
    <row r="92" spans="1:11" x14ac:dyDescent="0.3">
      <c r="A92">
        <v>91</v>
      </c>
      <c r="B92" s="16">
        <v>5.5</v>
      </c>
      <c r="C92" s="16">
        <v>2.6</v>
      </c>
      <c r="D92" s="16">
        <v>4.4000000000000004</v>
      </c>
      <c r="E92" s="16">
        <v>1.2</v>
      </c>
      <c r="F92" t="s">
        <v>68</v>
      </c>
      <c r="H92">
        <f t="shared" si="7"/>
        <v>-0.3360000000000003</v>
      </c>
      <c r="I92">
        <f t="shared" si="8"/>
        <v>0.22999999999999954</v>
      </c>
      <c r="J92">
        <f t="shared" si="9"/>
        <v>-0.16000000000000014</v>
      </c>
      <c r="K92">
        <f t="shared" si="10"/>
        <v>-2.5999999999999801E-2</v>
      </c>
    </row>
    <row r="93" spans="1:11" x14ac:dyDescent="0.3">
      <c r="A93">
        <v>92</v>
      </c>
      <c r="B93" s="16">
        <v>6.1</v>
      </c>
      <c r="C93" s="16">
        <v>3</v>
      </c>
      <c r="D93" s="16">
        <v>4.5999999999999996</v>
      </c>
      <c r="E93" s="16">
        <v>1.4</v>
      </c>
      <c r="F93" t="s">
        <v>68</v>
      </c>
      <c r="H93">
        <f t="shared" si="7"/>
        <v>-0.43599999999999994</v>
      </c>
      <c r="I93">
        <f t="shared" si="8"/>
        <v>-0.27000000000000046</v>
      </c>
      <c r="J93">
        <f t="shared" si="9"/>
        <v>-0.25999999999999979</v>
      </c>
      <c r="K93">
        <f t="shared" si="10"/>
        <v>-2.5999999999999801E-2</v>
      </c>
    </row>
    <row r="94" spans="1:11" x14ac:dyDescent="0.3">
      <c r="A94">
        <v>93</v>
      </c>
      <c r="B94" s="16">
        <v>5.8</v>
      </c>
      <c r="C94" s="16">
        <v>2.6</v>
      </c>
      <c r="D94" s="16">
        <v>4</v>
      </c>
      <c r="E94" s="16">
        <v>1.2</v>
      </c>
      <c r="F94" t="s">
        <v>68</v>
      </c>
      <c r="H94">
        <f t="shared" si="7"/>
        <v>-0.43599999999999994</v>
      </c>
      <c r="I94">
        <f t="shared" si="8"/>
        <v>-0.17000000000000037</v>
      </c>
      <c r="J94">
        <f t="shared" si="9"/>
        <v>0.14000000000000057</v>
      </c>
      <c r="K94">
        <f t="shared" si="10"/>
        <v>-0.12599999999999989</v>
      </c>
    </row>
    <row r="95" spans="1:11" x14ac:dyDescent="0.3">
      <c r="A95">
        <v>94</v>
      </c>
      <c r="B95" s="16">
        <v>5</v>
      </c>
      <c r="C95" s="16">
        <v>2.2999999999999998</v>
      </c>
      <c r="D95" s="16">
        <v>3.3</v>
      </c>
      <c r="E95" s="16">
        <v>1</v>
      </c>
      <c r="F95" t="s">
        <v>68</v>
      </c>
      <c r="H95">
        <f t="shared" si="7"/>
        <v>0.1639999999999997</v>
      </c>
      <c r="I95">
        <f t="shared" si="8"/>
        <v>0.22999999999999954</v>
      </c>
      <c r="J95">
        <f t="shared" si="9"/>
        <v>0.33999999999999986</v>
      </c>
      <c r="K95">
        <f t="shared" si="10"/>
        <v>7.4000000000000066E-2</v>
      </c>
    </row>
    <row r="96" spans="1:11" x14ac:dyDescent="0.3">
      <c r="A96">
        <v>95</v>
      </c>
      <c r="B96" s="16">
        <v>5.6</v>
      </c>
      <c r="C96" s="16">
        <v>2.7</v>
      </c>
      <c r="D96" s="16">
        <v>4.2</v>
      </c>
      <c r="E96" s="16">
        <v>1.3</v>
      </c>
      <c r="F96" t="s">
        <v>68</v>
      </c>
      <c r="H96">
        <f t="shared" si="7"/>
        <v>-0.13600000000000012</v>
      </c>
      <c r="I96">
        <f t="shared" si="8"/>
        <v>-0.17000000000000037</v>
      </c>
      <c r="J96">
        <f t="shared" si="9"/>
        <v>-0.25999999999999979</v>
      </c>
      <c r="K96">
        <f t="shared" si="10"/>
        <v>-0.12599999999999989</v>
      </c>
    </row>
    <row r="97" spans="1:11" x14ac:dyDescent="0.3">
      <c r="A97">
        <v>96</v>
      </c>
      <c r="B97" s="16">
        <v>5.7</v>
      </c>
      <c r="C97" s="16">
        <v>3</v>
      </c>
      <c r="D97" s="16">
        <v>4.2</v>
      </c>
      <c r="E97" s="16">
        <v>1.2</v>
      </c>
      <c r="F97" t="s">
        <v>68</v>
      </c>
      <c r="H97">
        <f t="shared" si="7"/>
        <v>-0.93599999999999994</v>
      </c>
      <c r="I97">
        <f t="shared" si="8"/>
        <v>-0.47000000000000064</v>
      </c>
      <c r="J97">
        <f t="shared" si="9"/>
        <v>-0.96</v>
      </c>
      <c r="K97">
        <f t="shared" si="10"/>
        <v>-0.32599999999999985</v>
      </c>
    </row>
    <row r="98" spans="1:11" x14ac:dyDescent="0.3">
      <c r="A98">
        <v>97</v>
      </c>
      <c r="B98" s="16">
        <v>5.7</v>
      </c>
      <c r="C98" s="16">
        <v>2.9</v>
      </c>
      <c r="D98" s="16">
        <v>4.2</v>
      </c>
      <c r="E98" s="16">
        <v>1.3</v>
      </c>
      <c r="F98" t="s">
        <v>68</v>
      </c>
      <c r="H98">
        <f t="shared" si="7"/>
        <v>-0.3360000000000003</v>
      </c>
      <c r="I98">
        <f t="shared" si="8"/>
        <v>-7.0000000000000284E-2</v>
      </c>
      <c r="J98">
        <f t="shared" si="9"/>
        <v>-5.9999999999999609E-2</v>
      </c>
      <c r="K98">
        <f t="shared" si="10"/>
        <v>-2.5999999999999801E-2</v>
      </c>
    </row>
    <row r="99" spans="1:11" x14ac:dyDescent="0.3">
      <c r="A99">
        <v>98</v>
      </c>
      <c r="B99" s="16">
        <v>6.2</v>
      </c>
      <c r="C99" s="16">
        <v>2.9</v>
      </c>
      <c r="D99" s="16">
        <v>4.3</v>
      </c>
      <c r="E99" s="16">
        <v>1.3</v>
      </c>
      <c r="F99" t="s">
        <v>68</v>
      </c>
      <c r="H99">
        <f t="shared" si="7"/>
        <v>-0.23599999999999977</v>
      </c>
      <c r="I99">
        <f t="shared" si="8"/>
        <v>0.22999999999999954</v>
      </c>
      <c r="J99">
        <f t="shared" si="9"/>
        <v>-5.9999999999999609E-2</v>
      </c>
      <c r="K99">
        <f t="shared" si="10"/>
        <v>-0.12599999999999989</v>
      </c>
    </row>
    <row r="100" spans="1:11" x14ac:dyDescent="0.3">
      <c r="A100">
        <v>99</v>
      </c>
      <c r="B100" s="16">
        <v>5.0999999999999996</v>
      </c>
      <c r="C100" s="16">
        <v>2.5</v>
      </c>
      <c r="D100" s="16">
        <v>3</v>
      </c>
      <c r="E100" s="16">
        <v>1.1000000000000001</v>
      </c>
      <c r="F100" t="s">
        <v>68</v>
      </c>
      <c r="H100">
        <f t="shared" si="7"/>
        <v>-0.23599999999999977</v>
      </c>
      <c r="I100">
        <f t="shared" si="8"/>
        <v>0.12999999999999945</v>
      </c>
      <c r="J100">
        <f t="shared" si="9"/>
        <v>-5.9999999999999609E-2</v>
      </c>
      <c r="K100">
        <f t="shared" si="10"/>
        <v>-2.5999999999999801E-2</v>
      </c>
    </row>
    <row r="101" spans="1:11" x14ac:dyDescent="0.3">
      <c r="A101">
        <v>100</v>
      </c>
      <c r="B101" s="16">
        <v>5.7</v>
      </c>
      <c r="C101" s="16">
        <v>2.8</v>
      </c>
      <c r="D101" s="16">
        <v>4.0999999999999996</v>
      </c>
      <c r="E101" s="16">
        <v>1.3</v>
      </c>
      <c r="F101" t="s">
        <v>68</v>
      </c>
      <c r="H101">
        <f t="shared" si="7"/>
        <v>0.26400000000000023</v>
      </c>
      <c r="I101">
        <f t="shared" si="8"/>
        <v>0.12999999999999945</v>
      </c>
      <c r="J101">
        <f t="shared" si="9"/>
        <v>4.0000000000000036E-2</v>
      </c>
      <c r="K101">
        <f t="shared" si="10"/>
        <v>-2.5999999999999801E-2</v>
      </c>
    </row>
    <row r="102" spans="1:11" x14ac:dyDescent="0.3">
      <c r="A102">
        <v>101</v>
      </c>
      <c r="B102" s="17">
        <v>6.3</v>
      </c>
      <c r="C102" s="17">
        <v>3.3</v>
      </c>
      <c r="D102" s="17">
        <v>6</v>
      </c>
      <c r="E102" s="17">
        <v>2.5</v>
      </c>
      <c r="F102" t="s">
        <v>69</v>
      </c>
    </row>
    <row r="103" spans="1:11" x14ac:dyDescent="0.3">
      <c r="A103">
        <v>102</v>
      </c>
      <c r="B103" s="17">
        <v>5.8</v>
      </c>
      <c r="C103" s="17">
        <v>2.7</v>
      </c>
      <c r="D103" s="17">
        <v>5.0999999999999996</v>
      </c>
      <c r="E103" s="17">
        <v>1.9</v>
      </c>
      <c r="F103" t="s">
        <v>69</v>
      </c>
      <c r="H103" s="7" t="s">
        <v>81</v>
      </c>
      <c r="I103" s="7" t="s">
        <v>82</v>
      </c>
      <c r="J103" s="7" t="s">
        <v>83</v>
      </c>
      <c r="K103" s="7" t="s">
        <v>84</v>
      </c>
    </row>
    <row r="104" spans="1:11" x14ac:dyDescent="0.3">
      <c r="A104">
        <v>103</v>
      </c>
      <c r="B104" s="17">
        <v>7.1</v>
      </c>
      <c r="C104" s="17">
        <v>3</v>
      </c>
      <c r="D104" s="17">
        <v>5.9</v>
      </c>
      <c r="E104" s="17">
        <v>2.1</v>
      </c>
      <c r="F104" t="s">
        <v>69</v>
      </c>
      <c r="H104">
        <f t="shared" ref="H104:K105" si="11">B100-O$4</f>
        <v>-0.8360000000000003</v>
      </c>
      <c r="I104">
        <f t="shared" si="11"/>
        <v>-0.27000000000000046</v>
      </c>
      <c r="J104">
        <f t="shared" si="11"/>
        <v>-1.2599999999999998</v>
      </c>
      <c r="K104">
        <f t="shared" si="11"/>
        <v>-0.22599999999999976</v>
      </c>
    </row>
    <row r="105" spans="1:11" x14ac:dyDescent="0.3">
      <c r="A105">
        <v>104</v>
      </c>
      <c r="B105" s="17">
        <v>6.3</v>
      </c>
      <c r="C105" s="17">
        <v>2.9</v>
      </c>
      <c r="D105" s="17">
        <v>5.6</v>
      </c>
      <c r="E105" s="17">
        <v>1.8</v>
      </c>
      <c r="F105" t="s">
        <v>69</v>
      </c>
      <c r="H105">
        <f t="shared" si="11"/>
        <v>-0.23599999999999977</v>
      </c>
      <c r="I105">
        <f t="shared" si="11"/>
        <v>2.9999999999999361E-2</v>
      </c>
      <c r="J105">
        <f t="shared" si="11"/>
        <v>-0.16000000000000014</v>
      </c>
      <c r="K105">
        <f t="shared" si="11"/>
        <v>-2.5999999999999801E-2</v>
      </c>
    </row>
    <row r="106" spans="1:11" x14ac:dyDescent="0.3">
      <c r="A106">
        <v>105</v>
      </c>
      <c r="B106" s="17">
        <v>6.5</v>
      </c>
      <c r="C106" s="17">
        <v>3</v>
      </c>
      <c r="D106" s="17">
        <v>5.8</v>
      </c>
      <c r="E106" s="17">
        <v>2.2000000000000002</v>
      </c>
      <c r="F106" t="s">
        <v>69</v>
      </c>
      <c r="H106">
        <f t="shared" ref="H106:H137" si="12">B102-O$5</f>
        <v>-0.28799999999999848</v>
      </c>
      <c r="I106">
        <f t="shared" ref="I106:I137" si="13">C102-P$5</f>
        <v>0.32600000000000007</v>
      </c>
      <c r="J106">
        <f t="shared" ref="J106:J137" si="14">D102-Q$5</f>
        <v>0.4480000000000004</v>
      </c>
      <c r="K106">
        <f t="shared" ref="K106:K137" si="15">E102-R$5</f>
        <v>0.4740000000000002</v>
      </c>
    </row>
    <row r="107" spans="1:11" x14ac:dyDescent="0.3">
      <c r="A107">
        <v>106</v>
      </c>
      <c r="B107" s="17">
        <v>7.6</v>
      </c>
      <c r="C107" s="17">
        <v>3</v>
      </c>
      <c r="D107" s="17">
        <v>6.6</v>
      </c>
      <c r="E107" s="17">
        <v>2.1</v>
      </c>
      <c r="F107" t="s">
        <v>69</v>
      </c>
      <c r="H107">
        <f t="shared" si="12"/>
        <v>-0.78799999999999848</v>
      </c>
      <c r="I107">
        <f t="shared" si="13"/>
        <v>-0.27399999999999958</v>
      </c>
      <c r="J107">
        <f t="shared" si="14"/>
        <v>-0.45199999999999996</v>
      </c>
      <c r="K107">
        <f t="shared" si="15"/>
        <v>-0.12599999999999989</v>
      </c>
    </row>
    <row r="108" spans="1:11" x14ac:dyDescent="0.3">
      <c r="A108">
        <v>107</v>
      </c>
      <c r="B108" s="17">
        <v>4.9000000000000004</v>
      </c>
      <c r="C108" s="17">
        <v>2.5</v>
      </c>
      <c r="D108" s="17">
        <v>4.5</v>
      </c>
      <c r="E108" s="17">
        <v>1.7</v>
      </c>
      <c r="F108" t="s">
        <v>69</v>
      </c>
      <c r="H108">
        <f t="shared" si="12"/>
        <v>0.51200000000000134</v>
      </c>
      <c r="I108">
        <f t="shared" si="13"/>
        <v>2.6000000000000245E-2</v>
      </c>
      <c r="J108">
        <f t="shared" si="14"/>
        <v>0.34800000000000075</v>
      </c>
      <c r="K108">
        <f t="shared" si="15"/>
        <v>7.4000000000000288E-2</v>
      </c>
    </row>
    <row r="109" spans="1:11" x14ac:dyDescent="0.3">
      <c r="A109">
        <v>108</v>
      </c>
      <c r="B109" s="17">
        <v>7.3</v>
      </c>
      <c r="C109" s="17">
        <v>2.9</v>
      </c>
      <c r="D109" s="17">
        <v>6.3</v>
      </c>
      <c r="E109" s="17">
        <v>1.8</v>
      </c>
      <c r="F109" t="s">
        <v>69</v>
      </c>
      <c r="H109">
        <f t="shared" si="12"/>
        <v>-0.28799999999999848</v>
      </c>
      <c r="I109">
        <f t="shared" si="13"/>
        <v>-7.3999999999999844E-2</v>
      </c>
      <c r="J109">
        <f t="shared" si="14"/>
        <v>4.8000000000000043E-2</v>
      </c>
      <c r="K109">
        <f t="shared" si="15"/>
        <v>-0.22599999999999976</v>
      </c>
    </row>
    <row r="110" spans="1:11" x14ac:dyDescent="0.3">
      <c r="A110">
        <v>109</v>
      </c>
      <c r="B110" s="17">
        <v>6.7</v>
      </c>
      <c r="C110" s="17">
        <v>2.5</v>
      </c>
      <c r="D110" s="17">
        <v>5.8</v>
      </c>
      <c r="E110" s="17">
        <v>1.8</v>
      </c>
      <c r="F110" t="s">
        <v>69</v>
      </c>
      <c r="H110">
        <f t="shared" si="12"/>
        <v>-8.7999999999998302E-2</v>
      </c>
      <c r="I110">
        <f t="shared" si="13"/>
        <v>2.6000000000000245E-2</v>
      </c>
      <c r="J110">
        <f t="shared" si="14"/>
        <v>0.24800000000000022</v>
      </c>
      <c r="K110">
        <f t="shared" si="15"/>
        <v>0.17400000000000038</v>
      </c>
    </row>
    <row r="111" spans="1:11" x14ac:dyDescent="0.3">
      <c r="A111">
        <v>110</v>
      </c>
      <c r="B111" s="17">
        <v>7.2</v>
      </c>
      <c r="C111" s="17">
        <v>3.6</v>
      </c>
      <c r="D111" s="17">
        <v>6.1</v>
      </c>
      <c r="E111" s="17">
        <v>2.5</v>
      </c>
      <c r="F111" t="s">
        <v>69</v>
      </c>
      <c r="H111">
        <f t="shared" si="12"/>
        <v>1.0120000000000013</v>
      </c>
      <c r="I111">
        <f t="shared" si="13"/>
        <v>2.6000000000000245E-2</v>
      </c>
      <c r="J111">
        <f t="shared" si="14"/>
        <v>1.048</v>
      </c>
      <c r="K111">
        <f t="shared" si="15"/>
        <v>7.4000000000000288E-2</v>
      </c>
    </row>
    <row r="112" spans="1:11" x14ac:dyDescent="0.3">
      <c r="A112">
        <v>111</v>
      </c>
      <c r="B112" s="17">
        <v>6.5</v>
      </c>
      <c r="C112" s="17">
        <v>3.2</v>
      </c>
      <c r="D112" s="17">
        <v>5.0999999999999996</v>
      </c>
      <c r="E112" s="17">
        <v>2</v>
      </c>
      <c r="F112" t="s">
        <v>69</v>
      </c>
      <c r="H112">
        <f t="shared" si="12"/>
        <v>-1.6879999999999979</v>
      </c>
      <c r="I112">
        <f t="shared" si="13"/>
        <v>-0.47399999999999975</v>
      </c>
      <c r="J112">
        <f t="shared" si="14"/>
        <v>-1.0519999999999996</v>
      </c>
      <c r="K112">
        <f t="shared" si="15"/>
        <v>-0.32599999999999985</v>
      </c>
    </row>
    <row r="113" spans="1:11" x14ac:dyDescent="0.3">
      <c r="A113">
        <v>112</v>
      </c>
      <c r="B113" s="17">
        <v>6.4</v>
      </c>
      <c r="C113" s="17">
        <v>2.7</v>
      </c>
      <c r="D113" s="17">
        <v>5.3</v>
      </c>
      <c r="E113" s="17">
        <v>1.9</v>
      </c>
      <c r="F113" t="s">
        <v>69</v>
      </c>
      <c r="H113">
        <f t="shared" si="12"/>
        <v>0.71200000000000152</v>
      </c>
      <c r="I113">
        <f t="shared" si="13"/>
        <v>-7.3999999999999844E-2</v>
      </c>
      <c r="J113">
        <f t="shared" si="14"/>
        <v>0.74800000000000022</v>
      </c>
      <c r="K113">
        <f t="shared" si="15"/>
        <v>-0.22599999999999976</v>
      </c>
    </row>
    <row r="114" spans="1:11" x14ac:dyDescent="0.3">
      <c r="A114">
        <v>113</v>
      </c>
      <c r="B114" s="17">
        <v>6.8</v>
      </c>
      <c r="C114" s="17">
        <v>3</v>
      </c>
      <c r="D114" s="17">
        <v>5.5</v>
      </c>
      <c r="E114" s="17">
        <v>2.1</v>
      </c>
      <c r="F114" t="s">
        <v>69</v>
      </c>
      <c r="H114">
        <f t="shared" si="12"/>
        <v>0.11200000000000188</v>
      </c>
      <c r="I114">
        <f t="shared" si="13"/>
        <v>-0.47399999999999975</v>
      </c>
      <c r="J114">
        <f t="shared" si="14"/>
        <v>0.24800000000000022</v>
      </c>
      <c r="K114">
        <f t="shared" si="15"/>
        <v>-0.22599999999999976</v>
      </c>
    </row>
    <row r="115" spans="1:11" x14ac:dyDescent="0.3">
      <c r="A115">
        <v>114</v>
      </c>
      <c r="B115" s="17">
        <v>5.7</v>
      </c>
      <c r="C115" s="17">
        <v>2.5</v>
      </c>
      <c r="D115" s="17">
        <v>5</v>
      </c>
      <c r="E115" s="17">
        <v>2</v>
      </c>
      <c r="F115" t="s">
        <v>69</v>
      </c>
      <c r="H115">
        <f t="shared" si="12"/>
        <v>0.61200000000000188</v>
      </c>
      <c r="I115">
        <f t="shared" si="13"/>
        <v>0.62600000000000033</v>
      </c>
      <c r="J115">
        <f t="shared" si="14"/>
        <v>0.54800000000000004</v>
      </c>
      <c r="K115">
        <f t="shared" si="15"/>
        <v>0.4740000000000002</v>
      </c>
    </row>
    <row r="116" spans="1:11" x14ac:dyDescent="0.3">
      <c r="A116">
        <v>115</v>
      </c>
      <c r="B116" s="17">
        <v>5.8</v>
      </c>
      <c r="C116" s="17">
        <v>2.8</v>
      </c>
      <c r="D116" s="17">
        <v>5.0999999999999996</v>
      </c>
      <c r="E116" s="17">
        <v>2.4</v>
      </c>
      <c r="F116" t="s">
        <v>69</v>
      </c>
      <c r="H116">
        <f t="shared" si="12"/>
        <v>-8.7999999999998302E-2</v>
      </c>
      <c r="I116">
        <f t="shared" si="13"/>
        <v>0.22600000000000042</v>
      </c>
      <c r="J116">
        <f t="shared" si="14"/>
        <v>-0.45199999999999996</v>
      </c>
      <c r="K116">
        <f t="shared" si="15"/>
        <v>-2.5999999999999801E-2</v>
      </c>
    </row>
    <row r="117" spans="1:11" x14ac:dyDescent="0.3">
      <c r="A117">
        <v>116</v>
      </c>
      <c r="B117" s="17">
        <v>6.4</v>
      </c>
      <c r="C117" s="17">
        <v>3.2</v>
      </c>
      <c r="D117" s="17">
        <v>5.3</v>
      </c>
      <c r="E117" s="17">
        <v>2.2999999999999998</v>
      </c>
      <c r="F117" t="s">
        <v>69</v>
      </c>
      <c r="H117">
        <f t="shared" si="12"/>
        <v>-0.18799999999999795</v>
      </c>
      <c r="I117">
        <f t="shared" si="13"/>
        <v>-0.27399999999999958</v>
      </c>
      <c r="J117">
        <f t="shared" si="14"/>
        <v>-0.25199999999999978</v>
      </c>
      <c r="K117">
        <f t="shared" si="15"/>
        <v>-0.12599999999999989</v>
      </c>
    </row>
    <row r="118" spans="1:11" x14ac:dyDescent="0.3">
      <c r="A118">
        <v>117</v>
      </c>
      <c r="B118" s="17">
        <v>6.5</v>
      </c>
      <c r="C118" s="17">
        <v>3</v>
      </c>
      <c r="D118" s="17">
        <v>5.5</v>
      </c>
      <c r="E118" s="17">
        <v>1.8</v>
      </c>
      <c r="F118" t="s">
        <v>69</v>
      </c>
      <c r="H118">
        <f t="shared" si="12"/>
        <v>0.21200000000000152</v>
      </c>
      <c r="I118">
        <f t="shared" si="13"/>
        <v>2.6000000000000245E-2</v>
      </c>
      <c r="J118">
        <f t="shared" si="14"/>
        <v>-5.1999999999999602E-2</v>
      </c>
      <c r="K118">
        <f t="shared" si="15"/>
        <v>7.4000000000000288E-2</v>
      </c>
    </row>
    <row r="119" spans="1:11" x14ac:dyDescent="0.3">
      <c r="A119">
        <v>118</v>
      </c>
      <c r="B119" s="17">
        <v>7.7</v>
      </c>
      <c r="C119" s="17">
        <v>3.8</v>
      </c>
      <c r="D119" s="17">
        <v>6.7</v>
      </c>
      <c r="E119" s="17">
        <v>2.2000000000000002</v>
      </c>
      <c r="F119" t="s">
        <v>69</v>
      </c>
      <c r="H119">
        <f t="shared" si="12"/>
        <v>-0.88799999999999812</v>
      </c>
      <c r="I119">
        <f t="shared" si="13"/>
        <v>-0.47399999999999975</v>
      </c>
      <c r="J119">
        <f t="shared" si="14"/>
        <v>-0.5519999999999996</v>
      </c>
      <c r="K119">
        <f t="shared" si="15"/>
        <v>-2.5999999999999801E-2</v>
      </c>
    </row>
    <row r="120" spans="1:11" x14ac:dyDescent="0.3">
      <c r="A120">
        <v>119</v>
      </c>
      <c r="B120" s="17">
        <v>7.7</v>
      </c>
      <c r="C120" s="17">
        <v>2.6</v>
      </c>
      <c r="D120" s="17">
        <v>6.9</v>
      </c>
      <c r="E120" s="17">
        <v>2.2999999999999998</v>
      </c>
      <c r="F120" t="s">
        <v>69</v>
      </c>
      <c r="H120">
        <f t="shared" si="12"/>
        <v>-0.78799999999999848</v>
      </c>
      <c r="I120">
        <f t="shared" si="13"/>
        <v>-0.17399999999999993</v>
      </c>
      <c r="J120">
        <f t="shared" si="14"/>
        <v>-0.45199999999999996</v>
      </c>
      <c r="K120">
        <f t="shared" si="15"/>
        <v>0.37400000000000011</v>
      </c>
    </row>
    <row r="121" spans="1:11" x14ac:dyDescent="0.3">
      <c r="A121">
        <v>120</v>
      </c>
      <c r="B121" s="17">
        <v>6</v>
      </c>
      <c r="C121" s="17">
        <v>2.2000000000000002</v>
      </c>
      <c r="D121" s="17">
        <v>5</v>
      </c>
      <c r="E121" s="17">
        <v>1.5</v>
      </c>
      <c r="F121" t="s">
        <v>69</v>
      </c>
      <c r="H121">
        <f t="shared" si="12"/>
        <v>-0.18799999999999795</v>
      </c>
      <c r="I121">
        <f t="shared" si="13"/>
        <v>0.22600000000000042</v>
      </c>
      <c r="J121">
        <f t="shared" si="14"/>
        <v>-0.25199999999999978</v>
      </c>
      <c r="K121">
        <f t="shared" si="15"/>
        <v>0.27400000000000002</v>
      </c>
    </row>
    <row r="122" spans="1:11" x14ac:dyDescent="0.3">
      <c r="A122">
        <v>121</v>
      </c>
      <c r="B122" s="17">
        <v>6.9</v>
      </c>
      <c r="C122" s="17">
        <v>3.2</v>
      </c>
      <c r="D122" s="17">
        <v>5.7</v>
      </c>
      <c r="E122" s="17">
        <v>2.2999999999999998</v>
      </c>
      <c r="F122" t="s">
        <v>69</v>
      </c>
      <c r="H122">
        <f t="shared" si="12"/>
        <v>-8.7999999999998302E-2</v>
      </c>
      <c r="I122">
        <f t="shared" si="13"/>
        <v>2.6000000000000245E-2</v>
      </c>
      <c r="J122">
        <f t="shared" si="14"/>
        <v>-5.1999999999999602E-2</v>
      </c>
      <c r="K122">
        <f t="shared" si="15"/>
        <v>-0.22599999999999976</v>
      </c>
    </row>
    <row r="123" spans="1:11" x14ac:dyDescent="0.3">
      <c r="A123">
        <v>122</v>
      </c>
      <c r="B123" s="17">
        <v>5.6</v>
      </c>
      <c r="C123" s="17">
        <v>2.8</v>
      </c>
      <c r="D123" s="17">
        <v>4.9000000000000004</v>
      </c>
      <c r="E123" s="17">
        <v>2</v>
      </c>
      <c r="F123" t="s">
        <v>69</v>
      </c>
      <c r="H123">
        <f t="shared" si="12"/>
        <v>1.1120000000000019</v>
      </c>
      <c r="I123">
        <f t="shared" si="13"/>
        <v>0.82600000000000007</v>
      </c>
      <c r="J123">
        <f t="shared" si="14"/>
        <v>1.1480000000000006</v>
      </c>
      <c r="K123">
        <f t="shared" si="15"/>
        <v>0.17400000000000038</v>
      </c>
    </row>
    <row r="124" spans="1:11" x14ac:dyDescent="0.3">
      <c r="A124">
        <v>123</v>
      </c>
      <c r="B124" s="17">
        <v>7.7</v>
      </c>
      <c r="C124" s="17">
        <v>2.8</v>
      </c>
      <c r="D124" s="17">
        <v>6.7</v>
      </c>
      <c r="E124" s="17">
        <v>2</v>
      </c>
      <c r="F124" t="s">
        <v>69</v>
      </c>
      <c r="H124">
        <f t="shared" si="12"/>
        <v>1.1120000000000019</v>
      </c>
      <c r="I124">
        <f t="shared" si="13"/>
        <v>-0.37399999999999967</v>
      </c>
      <c r="J124">
        <f t="shared" si="14"/>
        <v>1.3480000000000008</v>
      </c>
      <c r="K124">
        <f t="shared" si="15"/>
        <v>0.27400000000000002</v>
      </c>
    </row>
    <row r="125" spans="1:11" x14ac:dyDescent="0.3">
      <c r="A125">
        <v>124</v>
      </c>
      <c r="B125" s="17">
        <v>6.3</v>
      </c>
      <c r="C125" s="17">
        <v>2.7</v>
      </c>
      <c r="D125" s="17">
        <v>4.9000000000000004</v>
      </c>
      <c r="E125" s="17">
        <v>1.8</v>
      </c>
      <c r="F125" t="s">
        <v>69</v>
      </c>
      <c r="H125">
        <f t="shared" si="12"/>
        <v>-0.5879999999999983</v>
      </c>
      <c r="I125">
        <f t="shared" si="13"/>
        <v>-0.77399999999999958</v>
      </c>
      <c r="J125">
        <f t="shared" si="14"/>
        <v>-0.5519999999999996</v>
      </c>
      <c r="K125">
        <f t="shared" si="15"/>
        <v>-0.5259999999999998</v>
      </c>
    </row>
    <row r="126" spans="1:11" x14ac:dyDescent="0.3">
      <c r="A126">
        <v>125</v>
      </c>
      <c r="B126" s="17">
        <v>6.7</v>
      </c>
      <c r="C126" s="17">
        <v>3.3</v>
      </c>
      <c r="D126" s="17">
        <v>5.7</v>
      </c>
      <c r="E126" s="17">
        <v>2.1</v>
      </c>
      <c r="F126" t="s">
        <v>69</v>
      </c>
      <c r="H126">
        <f t="shared" si="12"/>
        <v>0.31200000000000205</v>
      </c>
      <c r="I126">
        <f t="shared" si="13"/>
        <v>0.22600000000000042</v>
      </c>
      <c r="J126">
        <f t="shared" si="14"/>
        <v>0.14800000000000058</v>
      </c>
      <c r="K126">
        <f t="shared" si="15"/>
        <v>0.27400000000000002</v>
      </c>
    </row>
    <row r="127" spans="1:11" x14ac:dyDescent="0.3">
      <c r="A127">
        <v>126</v>
      </c>
      <c r="B127" s="17">
        <v>7.2</v>
      </c>
      <c r="C127" s="17">
        <v>3.2</v>
      </c>
      <c r="D127" s="17">
        <v>6</v>
      </c>
      <c r="E127" s="17">
        <v>1.8</v>
      </c>
      <c r="F127" t="s">
        <v>69</v>
      </c>
      <c r="H127">
        <f t="shared" si="12"/>
        <v>-0.98799999999999866</v>
      </c>
      <c r="I127">
        <f t="shared" si="13"/>
        <v>-0.17399999999999993</v>
      </c>
      <c r="J127">
        <f t="shared" si="14"/>
        <v>-0.65199999999999925</v>
      </c>
      <c r="K127">
        <f t="shared" si="15"/>
        <v>-2.5999999999999801E-2</v>
      </c>
    </row>
    <row r="128" spans="1:11" x14ac:dyDescent="0.3">
      <c r="A128">
        <v>127</v>
      </c>
      <c r="B128" s="17">
        <v>6.2</v>
      </c>
      <c r="C128" s="17">
        <v>2.8</v>
      </c>
      <c r="D128" s="17">
        <v>4.8</v>
      </c>
      <c r="E128" s="17">
        <v>1.8</v>
      </c>
      <c r="F128" t="s">
        <v>69</v>
      </c>
      <c r="H128">
        <f t="shared" si="12"/>
        <v>1.1120000000000019</v>
      </c>
      <c r="I128">
        <f t="shared" si="13"/>
        <v>-0.17399999999999993</v>
      </c>
      <c r="J128">
        <f t="shared" si="14"/>
        <v>1.1480000000000006</v>
      </c>
      <c r="K128">
        <f t="shared" si="15"/>
        <v>-2.5999999999999801E-2</v>
      </c>
    </row>
    <row r="129" spans="1:11" x14ac:dyDescent="0.3">
      <c r="A129">
        <v>128</v>
      </c>
      <c r="B129" s="17">
        <v>6.1</v>
      </c>
      <c r="C129" s="17">
        <v>3</v>
      </c>
      <c r="D129" s="17">
        <v>4.9000000000000004</v>
      </c>
      <c r="E129" s="17">
        <v>1.8</v>
      </c>
      <c r="F129" t="s">
        <v>69</v>
      </c>
      <c r="H129">
        <f t="shared" si="12"/>
        <v>-0.28799999999999848</v>
      </c>
      <c r="I129">
        <f t="shared" si="13"/>
        <v>-0.27399999999999958</v>
      </c>
      <c r="J129">
        <f t="shared" si="14"/>
        <v>-0.65199999999999925</v>
      </c>
      <c r="K129">
        <f t="shared" si="15"/>
        <v>-0.22599999999999976</v>
      </c>
    </row>
    <row r="130" spans="1:11" x14ac:dyDescent="0.3">
      <c r="A130">
        <v>129</v>
      </c>
      <c r="B130" s="17">
        <v>6.4</v>
      </c>
      <c r="C130" s="17">
        <v>2.8</v>
      </c>
      <c r="D130" s="17">
        <v>5.6</v>
      </c>
      <c r="E130" s="17">
        <v>2.1</v>
      </c>
      <c r="F130" t="s">
        <v>69</v>
      </c>
      <c r="H130">
        <f t="shared" si="12"/>
        <v>0.11200000000000188</v>
      </c>
      <c r="I130">
        <f t="shared" si="13"/>
        <v>0.32600000000000007</v>
      </c>
      <c r="J130">
        <f t="shared" si="14"/>
        <v>0.14800000000000058</v>
      </c>
      <c r="K130">
        <f t="shared" si="15"/>
        <v>7.4000000000000288E-2</v>
      </c>
    </row>
    <row r="131" spans="1:11" x14ac:dyDescent="0.3">
      <c r="A131">
        <v>130</v>
      </c>
      <c r="B131" s="17">
        <v>7.2</v>
      </c>
      <c r="C131" s="17">
        <v>3</v>
      </c>
      <c r="D131" s="17">
        <v>5.8</v>
      </c>
      <c r="E131" s="17">
        <v>1.6</v>
      </c>
      <c r="F131" t="s">
        <v>69</v>
      </c>
      <c r="H131">
        <f t="shared" si="12"/>
        <v>0.61200000000000188</v>
      </c>
      <c r="I131">
        <f t="shared" si="13"/>
        <v>0.22600000000000042</v>
      </c>
      <c r="J131">
        <f t="shared" si="14"/>
        <v>0.4480000000000004</v>
      </c>
      <c r="K131">
        <f t="shared" si="15"/>
        <v>-0.22599999999999976</v>
      </c>
    </row>
    <row r="132" spans="1:11" x14ac:dyDescent="0.3">
      <c r="A132">
        <v>131</v>
      </c>
      <c r="B132" s="17">
        <v>7.4</v>
      </c>
      <c r="C132" s="17">
        <v>2.8</v>
      </c>
      <c r="D132" s="17">
        <v>6.1</v>
      </c>
      <c r="E132" s="17">
        <v>1.9</v>
      </c>
      <c r="F132" t="s">
        <v>69</v>
      </c>
      <c r="H132">
        <f t="shared" si="12"/>
        <v>-0.38799999999999812</v>
      </c>
      <c r="I132">
        <f t="shared" si="13"/>
        <v>-0.17399999999999993</v>
      </c>
      <c r="J132">
        <f t="shared" si="14"/>
        <v>-0.75199999999999978</v>
      </c>
      <c r="K132">
        <f t="shared" si="15"/>
        <v>-0.22599999999999976</v>
      </c>
    </row>
    <row r="133" spans="1:11" x14ac:dyDescent="0.3">
      <c r="A133">
        <v>132</v>
      </c>
      <c r="B133" s="17">
        <v>7.9</v>
      </c>
      <c r="C133" s="17">
        <v>3.8</v>
      </c>
      <c r="D133" s="17">
        <v>6.4</v>
      </c>
      <c r="E133" s="17">
        <v>2</v>
      </c>
      <c r="F133" t="s">
        <v>69</v>
      </c>
      <c r="H133">
        <f t="shared" si="12"/>
        <v>-0.48799999999999866</v>
      </c>
      <c r="I133">
        <f t="shared" si="13"/>
        <v>2.6000000000000245E-2</v>
      </c>
      <c r="J133">
        <f t="shared" si="14"/>
        <v>-0.65199999999999925</v>
      </c>
      <c r="K133">
        <f t="shared" si="15"/>
        <v>-0.22599999999999976</v>
      </c>
    </row>
    <row r="134" spans="1:11" x14ac:dyDescent="0.3">
      <c r="A134">
        <v>133</v>
      </c>
      <c r="B134" s="17">
        <v>6.4</v>
      </c>
      <c r="C134" s="17">
        <v>2.8</v>
      </c>
      <c r="D134" s="17">
        <v>5.6</v>
      </c>
      <c r="E134" s="17">
        <v>2.2000000000000002</v>
      </c>
      <c r="F134" t="s">
        <v>69</v>
      </c>
      <c r="H134">
        <f t="shared" si="12"/>
        <v>-0.18799999999999795</v>
      </c>
      <c r="I134">
        <f t="shared" si="13"/>
        <v>-0.17399999999999993</v>
      </c>
      <c r="J134">
        <f t="shared" si="14"/>
        <v>4.8000000000000043E-2</v>
      </c>
      <c r="K134">
        <f t="shared" si="15"/>
        <v>7.4000000000000288E-2</v>
      </c>
    </row>
    <row r="135" spans="1:11" x14ac:dyDescent="0.3">
      <c r="A135">
        <v>134</v>
      </c>
      <c r="B135" s="17">
        <v>6.3</v>
      </c>
      <c r="C135" s="17">
        <v>2.8</v>
      </c>
      <c r="D135" s="17">
        <v>5.0999999999999996</v>
      </c>
      <c r="E135" s="17">
        <v>1.5</v>
      </c>
      <c r="F135" t="s">
        <v>69</v>
      </c>
      <c r="H135">
        <f t="shared" si="12"/>
        <v>0.61200000000000188</v>
      </c>
      <c r="I135">
        <f t="shared" si="13"/>
        <v>2.6000000000000245E-2</v>
      </c>
      <c r="J135">
        <f t="shared" si="14"/>
        <v>0.24800000000000022</v>
      </c>
      <c r="K135">
        <f t="shared" si="15"/>
        <v>-0.42599999999999971</v>
      </c>
    </row>
    <row r="136" spans="1:11" x14ac:dyDescent="0.3">
      <c r="A136">
        <v>135</v>
      </c>
      <c r="B136" s="17">
        <v>6.1</v>
      </c>
      <c r="C136" s="17">
        <v>2.6</v>
      </c>
      <c r="D136" s="17">
        <v>5.6</v>
      </c>
      <c r="E136" s="17">
        <v>1.4</v>
      </c>
      <c r="F136" t="s">
        <v>69</v>
      </c>
      <c r="H136">
        <f t="shared" si="12"/>
        <v>0.81200000000000205</v>
      </c>
      <c r="I136">
        <f t="shared" si="13"/>
        <v>-0.17399999999999993</v>
      </c>
      <c r="J136">
        <f t="shared" si="14"/>
        <v>0.54800000000000004</v>
      </c>
      <c r="K136">
        <f t="shared" si="15"/>
        <v>-0.12599999999999989</v>
      </c>
    </row>
    <row r="137" spans="1:11" x14ac:dyDescent="0.3">
      <c r="A137">
        <v>136</v>
      </c>
      <c r="B137" s="17">
        <v>7.7</v>
      </c>
      <c r="C137" s="17">
        <v>3</v>
      </c>
      <c r="D137" s="17">
        <v>6.1</v>
      </c>
      <c r="E137" s="17">
        <v>2.2999999999999998</v>
      </c>
      <c r="F137" t="s">
        <v>69</v>
      </c>
      <c r="H137">
        <f t="shared" si="12"/>
        <v>1.3120000000000021</v>
      </c>
      <c r="I137">
        <f t="shared" si="13"/>
        <v>0.82600000000000007</v>
      </c>
      <c r="J137">
        <f t="shared" si="14"/>
        <v>0.84800000000000075</v>
      </c>
      <c r="K137">
        <f t="shared" si="15"/>
        <v>-2.5999999999999801E-2</v>
      </c>
    </row>
    <row r="138" spans="1:11" x14ac:dyDescent="0.3">
      <c r="A138">
        <v>137</v>
      </c>
      <c r="B138" s="17">
        <v>6.3</v>
      </c>
      <c r="C138" s="17">
        <v>3.4</v>
      </c>
      <c r="D138" s="17">
        <v>5.6</v>
      </c>
      <c r="E138" s="17">
        <v>2.4</v>
      </c>
      <c r="F138" t="s">
        <v>69</v>
      </c>
      <c r="H138">
        <f t="shared" ref="H138:H169" si="16">B134-O$5</f>
        <v>-0.18799999999999795</v>
      </c>
      <c r="I138">
        <f t="shared" ref="I138:I169" si="17">C134-P$5</f>
        <v>-0.17399999999999993</v>
      </c>
      <c r="J138">
        <f t="shared" ref="J138:J169" si="18">D134-Q$5</f>
        <v>4.8000000000000043E-2</v>
      </c>
      <c r="K138">
        <f t="shared" ref="K138:K169" si="19">E134-R$5</f>
        <v>0.17400000000000038</v>
      </c>
    </row>
    <row r="139" spans="1:11" x14ac:dyDescent="0.3">
      <c r="A139">
        <v>138</v>
      </c>
      <c r="B139" s="17">
        <v>6.4</v>
      </c>
      <c r="C139" s="17">
        <v>3.1</v>
      </c>
      <c r="D139" s="17">
        <v>5.5</v>
      </c>
      <c r="E139" s="17">
        <v>1.8</v>
      </c>
      <c r="F139" t="s">
        <v>69</v>
      </c>
      <c r="H139">
        <f t="shared" si="16"/>
        <v>-0.28799999999999848</v>
      </c>
      <c r="I139">
        <f t="shared" si="17"/>
        <v>-0.17399999999999993</v>
      </c>
      <c r="J139">
        <f t="shared" si="18"/>
        <v>-0.45199999999999996</v>
      </c>
      <c r="K139">
        <f t="shared" si="19"/>
        <v>-0.5259999999999998</v>
      </c>
    </row>
    <row r="140" spans="1:11" x14ac:dyDescent="0.3">
      <c r="A140">
        <v>139</v>
      </c>
      <c r="B140" s="17">
        <v>6</v>
      </c>
      <c r="C140" s="17">
        <v>3</v>
      </c>
      <c r="D140" s="17">
        <v>4.8</v>
      </c>
      <c r="E140" s="17">
        <v>1.8</v>
      </c>
      <c r="F140" t="s">
        <v>69</v>
      </c>
      <c r="H140">
        <f t="shared" si="16"/>
        <v>-0.48799999999999866</v>
      </c>
      <c r="I140">
        <f t="shared" si="17"/>
        <v>-0.37399999999999967</v>
      </c>
      <c r="J140">
        <f t="shared" si="18"/>
        <v>4.8000000000000043E-2</v>
      </c>
      <c r="K140">
        <f t="shared" si="19"/>
        <v>-0.62599999999999989</v>
      </c>
    </row>
    <row r="141" spans="1:11" x14ac:dyDescent="0.3">
      <c r="A141">
        <v>140</v>
      </c>
      <c r="B141" s="17">
        <v>6.9</v>
      </c>
      <c r="C141" s="17">
        <v>3.1</v>
      </c>
      <c r="D141" s="17">
        <v>5.4</v>
      </c>
      <c r="E141" s="17">
        <v>2.1</v>
      </c>
      <c r="F141" t="s">
        <v>69</v>
      </c>
      <c r="H141">
        <f t="shared" si="16"/>
        <v>1.1120000000000019</v>
      </c>
      <c r="I141">
        <f t="shared" si="17"/>
        <v>2.6000000000000245E-2</v>
      </c>
      <c r="J141">
        <f t="shared" si="18"/>
        <v>0.54800000000000004</v>
      </c>
      <c r="K141">
        <f t="shared" si="19"/>
        <v>0.27400000000000002</v>
      </c>
    </row>
    <row r="142" spans="1:11" x14ac:dyDescent="0.3">
      <c r="A142">
        <v>141</v>
      </c>
      <c r="B142" s="17">
        <v>6.7</v>
      </c>
      <c r="C142" s="17">
        <v>3.1</v>
      </c>
      <c r="D142" s="17">
        <v>5.6</v>
      </c>
      <c r="E142" s="17">
        <v>2.4</v>
      </c>
      <c r="F142" t="s">
        <v>69</v>
      </c>
      <c r="H142">
        <f t="shared" si="16"/>
        <v>-0.28799999999999848</v>
      </c>
      <c r="I142">
        <f t="shared" si="17"/>
        <v>0.42600000000000016</v>
      </c>
      <c r="J142">
        <f t="shared" si="18"/>
        <v>4.8000000000000043E-2</v>
      </c>
      <c r="K142">
        <f t="shared" si="19"/>
        <v>0.37400000000000011</v>
      </c>
    </row>
    <row r="143" spans="1:11" x14ac:dyDescent="0.3">
      <c r="A143">
        <v>142</v>
      </c>
      <c r="B143" s="17">
        <v>6.9</v>
      </c>
      <c r="C143" s="17">
        <v>3.1</v>
      </c>
      <c r="D143" s="17">
        <v>5.0999999999999996</v>
      </c>
      <c r="E143" s="17">
        <v>2.2999999999999998</v>
      </c>
      <c r="F143" t="s">
        <v>69</v>
      </c>
      <c r="H143">
        <f t="shared" si="16"/>
        <v>-0.18799999999999795</v>
      </c>
      <c r="I143">
        <f t="shared" si="17"/>
        <v>0.12600000000000033</v>
      </c>
      <c r="J143">
        <f t="shared" si="18"/>
        <v>-5.1999999999999602E-2</v>
      </c>
      <c r="K143">
        <f t="shared" si="19"/>
        <v>-0.22599999999999976</v>
      </c>
    </row>
    <row r="144" spans="1:11" x14ac:dyDescent="0.3">
      <c r="A144">
        <v>143</v>
      </c>
      <c r="B144" s="17">
        <v>5.8</v>
      </c>
      <c r="C144" s="17">
        <v>2.7</v>
      </c>
      <c r="D144" s="17">
        <v>5.0999999999999996</v>
      </c>
      <c r="E144" s="17">
        <v>1.9</v>
      </c>
      <c r="F144" t="s">
        <v>69</v>
      </c>
      <c r="H144">
        <f t="shared" si="16"/>
        <v>-0.5879999999999983</v>
      </c>
      <c r="I144">
        <f t="shared" si="17"/>
        <v>2.6000000000000245E-2</v>
      </c>
      <c r="J144">
        <f t="shared" si="18"/>
        <v>-0.75199999999999978</v>
      </c>
      <c r="K144">
        <f t="shared" si="19"/>
        <v>-0.22599999999999976</v>
      </c>
    </row>
    <row r="145" spans="1:11" x14ac:dyDescent="0.3">
      <c r="A145">
        <v>144</v>
      </c>
      <c r="B145" s="17">
        <v>6.8</v>
      </c>
      <c r="C145" s="17">
        <v>3.2</v>
      </c>
      <c r="D145" s="17">
        <v>5.9</v>
      </c>
      <c r="E145" s="17">
        <v>2.2999999999999998</v>
      </c>
      <c r="F145" t="s">
        <v>69</v>
      </c>
      <c r="H145">
        <f t="shared" si="16"/>
        <v>0.31200000000000205</v>
      </c>
      <c r="I145">
        <f t="shared" si="17"/>
        <v>0.12600000000000033</v>
      </c>
      <c r="J145">
        <f t="shared" si="18"/>
        <v>-0.15199999999999925</v>
      </c>
      <c r="K145">
        <f t="shared" si="19"/>
        <v>7.4000000000000288E-2</v>
      </c>
    </row>
    <row r="146" spans="1:11" x14ac:dyDescent="0.3">
      <c r="A146">
        <v>145</v>
      </c>
      <c r="B146" s="17">
        <v>6.7</v>
      </c>
      <c r="C146" s="17">
        <v>3.3</v>
      </c>
      <c r="D146" s="17">
        <v>5.7</v>
      </c>
      <c r="E146" s="17">
        <v>2.5</v>
      </c>
      <c r="F146" t="s">
        <v>69</v>
      </c>
      <c r="H146">
        <f t="shared" si="16"/>
        <v>0.11200000000000188</v>
      </c>
      <c r="I146">
        <f t="shared" si="17"/>
        <v>0.12600000000000033</v>
      </c>
      <c r="J146">
        <f t="shared" si="18"/>
        <v>4.8000000000000043E-2</v>
      </c>
      <c r="K146">
        <f t="shared" si="19"/>
        <v>0.37400000000000011</v>
      </c>
    </row>
    <row r="147" spans="1:11" x14ac:dyDescent="0.3">
      <c r="A147">
        <v>146</v>
      </c>
      <c r="B147" s="17">
        <v>6.7</v>
      </c>
      <c r="C147" s="17">
        <v>3</v>
      </c>
      <c r="D147" s="17">
        <v>5.2</v>
      </c>
      <c r="E147" s="17">
        <v>2.2999999999999998</v>
      </c>
      <c r="F147" t="s">
        <v>69</v>
      </c>
      <c r="H147">
        <f t="shared" si="16"/>
        <v>0.31200000000000205</v>
      </c>
      <c r="I147">
        <f t="shared" si="17"/>
        <v>0.12600000000000033</v>
      </c>
      <c r="J147">
        <f t="shared" si="18"/>
        <v>-0.45199999999999996</v>
      </c>
      <c r="K147">
        <f t="shared" si="19"/>
        <v>0.27400000000000002</v>
      </c>
    </row>
    <row r="148" spans="1:11" x14ac:dyDescent="0.3">
      <c r="A148">
        <v>147</v>
      </c>
      <c r="B148" s="17">
        <v>6.3</v>
      </c>
      <c r="C148" s="17">
        <v>2.5</v>
      </c>
      <c r="D148" s="17">
        <v>5</v>
      </c>
      <c r="E148" s="17">
        <v>1.9</v>
      </c>
      <c r="F148" t="s">
        <v>69</v>
      </c>
      <c r="H148">
        <f t="shared" si="16"/>
        <v>-0.78799999999999848</v>
      </c>
      <c r="I148">
        <f t="shared" si="17"/>
        <v>-0.27399999999999958</v>
      </c>
      <c r="J148">
        <f t="shared" si="18"/>
        <v>-0.45199999999999996</v>
      </c>
      <c r="K148">
        <f t="shared" si="19"/>
        <v>-0.12599999999999989</v>
      </c>
    </row>
    <row r="149" spans="1:11" x14ac:dyDescent="0.3">
      <c r="A149">
        <v>148</v>
      </c>
      <c r="B149" s="17">
        <v>6.5</v>
      </c>
      <c r="C149" s="17">
        <v>3</v>
      </c>
      <c r="D149" s="17">
        <v>5.2</v>
      </c>
      <c r="E149" s="17">
        <v>2</v>
      </c>
      <c r="F149" t="s">
        <v>69</v>
      </c>
      <c r="H149">
        <f t="shared" si="16"/>
        <v>0.21200000000000152</v>
      </c>
      <c r="I149">
        <f t="shared" si="17"/>
        <v>0.22600000000000042</v>
      </c>
      <c r="J149">
        <f t="shared" si="18"/>
        <v>0.34800000000000075</v>
      </c>
      <c r="K149">
        <f t="shared" si="19"/>
        <v>0.27400000000000002</v>
      </c>
    </row>
    <row r="150" spans="1:11" x14ac:dyDescent="0.3">
      <c r="A150">
        <v>149</v>
      </c>
      <c r="B150" s="17">
        <v>6.2</v>
      </c>
      <c r="C150" s="17">
        <v>3.4</v>
      </c>
      <c r="D150" s="17">
        <v>5.4</v>
      </c>
      <c r="E150" s="17">
        <v>2.2999999999999998</v>
      </c>
      <c r="F150" t="s">
        <v>69</v>
      </c>
      <c r="H150">
        <f t="shared" si="16"/>
        <v>0.11200000000000188</v>
      </c>
      <c r="I150">
        <f t="shared" si="17"/>
        <v>0.32600000000000007</v>
      </c>
      <c r="J150">
        <f t="shared" si="18"/>
        <v>0.14800000000000058</v>
      </c>
      <c r="K150">
        <f t="shared" si="19"/>
        <v>0.4740000000000002</v>
      </c>
    </row>
    <row r="151" spans="1:11" x14ac:dyDescent="0.3">
      <c r="A151">
        <v>150</v>
      </c>
      <c r="B151" s="17">
        <v>5.9</v>
      </c>
      <c r="C151" s="17">
        <v>3</v>
      </c>
      <c r="D151" s="17">
        <v>5.0999999999999996</v>
      </c>
      <c r="E151" s="17">
        <v>1.8</v>
      </c>
      <c r="F151" t="s">
        <v>69</v>
      </c>
      <c r="H151">
        <f t="shared" si="16"/>
        <v>0.11200000000000188</v>
      </c>
      <c r="I151">
        <f t="shared" si="17"/>
        <v>2.6000000000000245E-2</v>
      </c>
      <c r="J151">
        <f t="shared" si="18"/>
        <v>-0.35199999999999942</v>
      </c>
      <c r="K151">
        <f t="shared" si="19"/>
        <v>0.27400000000000002</v>
      </c>
    </row>
    <row r="152" spans="1:11" x14ac:dyDescent="0.3">
      <c r="H152">
        <f t="shared" si="16"/>
        <v>-0.28799999999999848</v>
      </c>
      <c r="I152">
        <f t="shared" si="17"/>
        <v>-0.47399999999999975</v>
      </c>
      <c r="J152">
        <f t="shared" si="18"/>
        <v>-0.5519999999999996</v>
      </c>
      <c r="K152">
        <f t="shared" si="19"/>
        <v>-0.12599999999999989</v>
      </c>
    </row>
    <row r="153" spans="1:11" x14ac:dyDescent="0.3">
      <c r="H153">
        <f t="shared" si="16"/>
        <v>-8.7999999999998302E-2</v>
      </c>
      <c r="I153">
        <f t="shared" si="17"/>
        <v>2.6000000000000245E-2</v>
      </c>
      <c r="J153">
        <f t="shared" si="18"/>
        <v>-0.35199999999999942</v>
      </c>
      <c r="K153">
        <f t="shared" si="19"/>
        <v>-2.5999999999999801E-2</v>
      </c>
    </row>
    <row r="154" spans="1:11" x14ac:dyDescent="0.3">
      <c r="H154">
        <f t="shared" si="16"/>
        <v>-0.38799999999999812</v>
      </c>
      <c r="I154">
        <f t="shared" si="17"/>
        <v>0.42600000000000016</v>
      </c>
      <c r="J154">
        <f t="shared" si="18"/>
        <v>-0.15199999999999925</v>
      </c>
      <c r="K154">
        <f t="shared" si="19"/>
        <v>0.27400000000000002</v>
      </c>
    </row>
    <row r="155" spans="1:11" x14ac:dyDescent="0.3">
      <c r="H155">
        <f t="shared" si="16"/>
        <v>-0.68799999999999795</v>
      </c>
      <c r="I155">
        <f t="shared" si="17"/>
        <v>2.6000000000000245E-2</v>
      </c>
      <c r="J155">
        <f t="shared" si="18"/>
        <v>-0.45199999999999996</v>
      </c>
      <c r="K155">
        <f t="shared" si="19"/>
        <v>-0.22599999999999976</v>
      </c>
    </row>
  </sheetData>
  <pageMargins left="0.7" right="0.7" top="0.75" bottom="0.75" header="0.3" footer="0.3"/>
  <ignoredErrors>
    <ignoredError sqref="O3:R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2EC7-526B-4FEF-B2E2-6A43BB9B43C0}">
  <dimension ref="A1:H43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s="8" t="s">
        <v>25</v>
      </c>
      <c r="B1" s="8" t="s">
        <v>17</v>
      </c>
      <c r="C1" s="8" t="s">
        <v>26</v>
      </c>
    </row>
    <row r="2" spans="1:8" x14ac:dyDescent="0.3">
      <c r="A2" s="12">
        <v>4</v>
      </c>
      <c r="B2" s="12">
        <v>1</v>
      </c>
      <c r="C2" s="12">
        <v>1</v>
      </c>
    </row>
    <row r="3" spans="1:8" x14ac:dyDescent="0.3">
      <c r="A3" s="12">
        <v>2</v>
      </c>
      <c r="B3" s="12">
        <v>4</v>
      </c>
      <c r="C3" s="12">
        <v>1</v>
      </c>
      <c r="E3" s="20" t="s">
        <v>52</v>
      </c>
      <c r="F3" s="20"/>
      <c r="G3" s="20"/>
      <c r="H3" s="20"/>
    </row>
    <row r="4" spans="1:8" x14ac:dyDescent="0.3">
      <c r="A4" s="12">
        <v>2</v>
      </c>
      <c r="B4" s="12">
        <v>3</v>
      </c>
      <c r="C4" s="12">
        <v>1</v>
      </c>
      <c r="E4" s="1"/>
      <c r="F4" s="1" t="s">
        <v>25</v>
      </c>
      <c r="G4" s="1" t="s">
        <v>17</v>
      </c>
      <c r="H4" s="1"/>
    </row>
    <row r="5" spans="1:8" x14ac:dyDescent="0.3">
      <c r="A5" s="12">
        <v>3</v>
      </c>
      <c r="B5" s="12">
        <v>6</v>
      </c>
      <c r="C5" s="12">
        <v>1</v>
      </c>
      <c r="E5" s="1" t="s">
        <v>46</v>
      </c>
      <c r="F5" s="1">
        <f>AVERAGE(A2:A6)</f>
        <v>3</v>
      </c>
      <c r="G5" s="1">
        <f>AVERAGE(B2:B6)</f>
        <v>3.6</v>
      </c>
      <c r="H5" s="8">
        <f>AVERAGE(F5:G5)</f>
        <v>3.3</v>
      </c>
    </row>
    <row r="6" spans="1:8" x14ac:dyDescent="0.3">
      <c r="A6" s="12">
        <v>4</v>
      </c>
      <c r="B6" s="12">
        <v>4</v>
      </c>
      <c r="C6" s="12">
        <v>1</v>
      </c>
      <c r="E6" s="1" t="s">
        <v>47</v>
      </c>
      <c r="F6" s="1">
        <f>AVERAGE(A7:A11)</f>
        <v>8.4</v>
      </c>
      <c r="G6" s="1">
        <f>AVERAGE(B7:B11)</f>
        <v>7.6</v>
      </c>
      <c r="H6" s="8">
        <f>AVERAGE(F6:G6)</f>
        <v>8</v>
      </c>
    </row>
    <row r="7" spans="1:8" x14ac:dyDescent="0.3">
      <c r="A7" s="2">
        <v>9</v>
      </c>
      <c r="B7" s="2">
        <v>10</v>
      </c>
      <c r="C7" s="2">
        <v>2</v>
      </c>
      <c r="E7" s="1" t="s">
        <v>58</v>
      </c>
      <c r="F7" s="1">
        <f>F5-F6</f>
        <v>-5.4</v>
      </c>
      <c r="G7" s="1">
        <f>G5-G6</f>
        <v>-3.9999999999999996</v>
      </c>
      <c r="H7" s="1"/>
    </row>
    <row r="8" spans="1:8" x14ac:dyDescent="0.3">
      <c r="A8" s="2">
        <v>6</v>
      </c>
      <c r="B8" s="2">
        <v>8</v>
      </c>
      <c r="C8" s="2">
        <v>2</v>
      </c>
    </row>
    <row r="9" spans="1:8" x14ac:dyDescent="0.3">
      <c r="A9" s="2">
        <v>9</v>
      </c>
      <c r="B9" s="2">
        <v>5</v>
      </c>
      <c r="C9" s="2">
        <v>2</v>
      </c>
    </row>
    <row r="10" spans="1:8" x14ac:dyDescent="0.3">
      <c r="A10" s="2">
        <v>8</v>
      </c>
      <c r="B10" s="2">
        <v>7</v>
      </c>
      <c r="C10" s="2">
        <v>2</v>
      </c>
    </row>
    <row r="11" spans="1:8" x14ac:dyDescent="0.3">
      <c r="A11" s="2">
        <v>10</v>
      </c>
      <c r="B11" s="2">
        <v>8</v>
      </c>
      <c r="C11" s="2">
        <v>2</v>
      </c>
    </row>
    <row r="14" spans="1:8" x14ac:dyDescent="0.3">
      <c r="A14" s="19" t="s">
        <v>53</v>
      </c>
      <c r="B14" s="19"/>
    </row>
    <row r="15" spans="1:8" x14ac:dyDescent="0.3">
      <c r="D15" s="7" t="s">
        <v>54</v>
      </c>
    </row>
    <row r="16" spans="1:8" x14ac:dyDescent="0.3">
      <c r="A16" s="8" t="s">
        <v>48</v>
      </c>
      <c r="B16" s="8" t="s">
        <v>49</v>
      </c>
      <c r="E16" s="1">
        <f t="array" ref="E16:F17">MMULT(TRANSPOSE(A17:B21), A17:B21)/4</f>
        <v>1</v>
      </c>
      <c r="F16" s="1">
        <v>-0.5</v>
      </c>
    </row>
    <row r="17" spans="1:6" x14ac:dyDescent="0.3">
      <c r="A17" s="1">
        <f t="shared" ref="A17:B21" si="0">A2-F$5</f>
        <v>1</v>
      </c>
      <c r="B17" s="1">
        <f t="shared" si="0"/>
        <v>-2.6</v>
      </c>
      <c r="E17" s="1">
        <v>-0.5</v>
      </c>
      <c r="F17" s="1">
        <v>3.3000000000000003</v>
      </c>
    </row>
    <row r="18" spans="1:6" x14ac:dyDescent="0.3">
      <c r="A18" s="1">
        <f t="shared" si="0"/>
        <v>-1</v>
      </c>
      <c r="B18" s="1">
        <f t="shared" si="0"/>
        <v>0.39999999999999991</v>
      </c>
    </row>
    <row r="19" spans="1:6" x14ac:dyDescent="0.3">
      <c r="A19" s="1">
        <f t="shared" si="0"/>
        <v>-1</v>
      </c>
      <c r="B19" s="1">
        <f t="shared" si="0"/>
        <v>-0.60000000000000009</v>
      </c>
    </row>
    <row r="20" spans="1:6" x14ac:dyDescent="0.3">
      <c r="A20" s="1">
        <f t="shared" si="0"/>
        <v>0</v>
      </c>
      <c r="B20" s="1">
        <f t="shared" si="0"/>
        <v>2.4</v>
      </c>
    </row>
    <row r="21" spans="1:6" x14ac:dyDescent="0.3">
      <c r="A21" s="1">
        <f t="shared" si="0"/>
        <v>1</v>
      </c>
      <c r="B21" s="1">
        <f t="shared" si="0"/>
        <v>0.39999999999999991</v>
      </c>
    </row>
    <row r="23" spans="1:6" x14ac:dyDescent="0.3">
      <c r="A23" s="8" t="s">
        <v>50</v>
      </c>
      <c r="B23" s="8" t="s">
        <v>51</v>
      </c>
      <c r="D23" s="7" t="s">
        <v>55</v>
      </c>
      <c r="E23" s="1">
        <f t="array" ref="E23:F24">MMULT(TRANSPOSE(A24:B28),A24:B28)/4</f>
        <v>2.2999999999999998</v>
      </c>
      <c r="F23" s="1">
        <v>-4.9999999999999989E-2</v>
      </c>
    </row>
    <row r="24" spans="1:6" x14ac:dyDescent="0.3">
      <c r="A24" s="1">
        <f>A7-F$6</f>
        <v>0.59999999999999964</v>
      </c>
      <c r="B24" s="1">
        <f>B7-G$6</f>
        <v>2.4000000000000004</v>
      </c>
      <c r="E24" s="1">
        <v>-4.9999999999999989E-2</v>
      </c>
      <c r="F24" s="1">
        <v>3.3</v>
      </c>
    </row>
    <row r="25" spans="1:6" x14ac:dyDescent="0.3">
      <c r="A25" s="1">
        <f t="shared" ref="A25:B28" si="1">A8-F$6</f>
        <v>-2.4000000000000004</v>
      </c>
      <c r="B25" s="1">
        <f t="shared" si="1"/>
        <v>0.40000000000000036</v>
      </c>
    </row>
    <row r="26" spans="1:6" x14ac:dyDescent="0.3">
      <c r="A26" s="1">
        <f t="shared" si="1"/>
        <v>0.59999999999999964</v>
      </c>
      <c r="B26" s="1">
        <f t="shared" si="1"/>
        <v>-2.5999999999999996</v>
      </c>
    </row>
    <row r="27" spans="1:6" x14ac:dyDescent="0.3">
      <c r="A27" s="1">
        <f t="shared" si="1"/>
        <v>-0.40000000000000036</v>
      </c>
      <c r="B27" s="1">
        <f t="shared" si="1"/>
        <v>-0.59999999999999964</v>
      </c>
      <c r="D27" s="14" t="s">
        <v>56</v>
      </c>
      <c r="E27" s="1">
        <f t="array" ref="E27:F28">E16:F17+E23:F24</f>
        <v>3.3</v>
      </c>
      <c r="F27" s="1">
        <v>-0.55000000000000004</v>
      </c>
    </row>
    <row r="28" spans="1:6" x14ac:dyDescent="0.3">
      <c r="A28" s="1">
        <f t="shared" si="1"/>
        <v>1.5999999999999996</v>
      </c>
      <c r="B28" s="1">
        <f t="shared" si="1"/>
        <v>0.40000000000000036</v>
      </c>
      <c r="E28" s="1">
        <v>-0.55000000000000004</v>
      </c>
      <c r="F28" s="1">
        <v>6.6</v>
      </c>
    </row>
    <row r="32" spans="1:6" x14ac:dyDescent="0.3">
      <c r="A32" s="19" t="s">
        <v>57</v>
      </c>
      <c r="B32" s="19"/>
    </row>
    <row r="33" spans="1:2" x14ac:dyDescent="0.3">
      <c r="A33" s="13"/>
      <c r="B33" s="13"/>
    </row>
    <row r="34" spans="1:2" x14ac:dyDescent="0.3">
      <c r="A34" s="9" t="s">
        <v>59</v>
      </c>
      <c r="B34" s="13"/>
    </row>
    <row r="36" spans="1:2" x14ac:dyDescent="0.3">
      <c r="A36">
        <f t="array" ref="A36:B37">MMULT(TRANSPOSE(F7:G7),F7:G7)</f>
        <v>29.160000000000004</v>
      </c>
      <c r="B36">
        <v>21.599999999999998</v>
      </c>
    </row>
    <row r="37" spans="1:2" x14ac:dyDescent="0.3">
      <c r="A37">
        <v>21.599999999999998</v>
      </c>
      <c r="B37">
        <v>15.999999999999996</v>
      </c>
    </row>
    <row r="40" spans="1:2" x14ac:dyDescent="0.3">
      <c r="A40" s="19" t="s">
        <v>60</v>
      </c>
      <c r="B40" s="19"/>
    </row>
    <row r="42" spans="1:2" x14ac:dyDescent="0.3">
      <c r="A42">
        <f t="array" ref="A42:B43">MMULT(MINVERSE(E27:F28),A36:B37)</f>
        <v>9.5139564660691445</v>
      </c>
      <c r="B42">
        <v>7.0473751600512164</v>
      </c>
    </row>
    <row r="43" spans="1:2" x14ac:dyDescent="0.3">
      <c r="A43">
        <v>4.065556978233035</v>
      </c>
      <c r="B43">
        <v>3.0115236875800253</v>
      </c>
    </row>
  </sheetData>
  <mergeCells count="4">
    <mergeCell ref="A14:B14"/>
    <mergeCell ref="E3:H3"/>
    <mergeCell ref="A32:B32"/>
    <mergeCell ref="A40:B40"/>
  </mergeCells>
  <pageMargins left="0.7" right="0.7" top="0.75" bottom="0.75" header="0.3" footer="0.3"/>
  <ignoredErrors>
    <ignoredError sqref="F5:G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iris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ADVAIT MENON - 70092100083</cp:lastModifiedBy>
  <dcterms:created xsi:type="dcterms:W3CDTF">2023-08-28T06:41:09Z</dcterms:created>
  <dcterms:modified xsi:type="dcterms:W3CDTF">2023-10-17T06:57:37Z</dcterms:modified>
</cp:coreProperties>
</file>