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A9A9C27F-EAB7-4EBD-844C-BB3510DC57C4}" xr6:coauthVersionLast="47" xr6:coauthVersionMax="47" xr10:uidLastSave="{00000000-0000-0000-0000-000000000000}"/>
  <bookViews>
    <workbookView xWindow="-108" yWindow="-108" windowWidth="23256" windowHeight="12456" firstSheet="2" activeTab="4" xr2:uid="{ABBEF023-E904-4281-9568-1F5D6C76FDD6}"/>
  </bookViews>
  <sheets>
    <sheet name="Cloud-S" sheetId="2" r:id="rId1"/>
    <sheet name="ISP" sheetId="5" r:id="rId2"/>
    <sheet name="HW-Net" sheetId="6" r:id="rId3"/>
    <sheet name="Availability" sheetId="8" r:id="rId4"/>
    <sheet name="ReqVSMatrix" sheetId="7" r:id="rId5"/>
    <sheet name="InterMatrix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C9" i="5"/>
  <c r="D9" i="5"/>
  <c r="C10" i="5" s="1"/>
  <c r="D3" i="8" s="1"/>
  <c r="D7" i="8"/>
  <c r="D6" i="8"/>
  <c r="D5" i="8"/>
  <c r="D4" i="8"/>
  <c r="D2" i="8"/>
  <c r="A7" i="8"/>
  <c r="A6" i="8"/>
  <c r="A5" i="8"/>
  <c r="A4" i="8"/>
  <c r="A3" i="8"/>
  <c r="A2" i="8"/>
  <c r="E10" i="8"/>
  <c r="D15" i="2"/>
  <c r="B16" i="2" s="1"/>
  <c r="C15" i="2"/>
  <c r="B15" i="2"/>
  <c r="C25" i="6"/>
  <c r="E25" i="6" s="1"/>
  <c r="C24" i="6"/>
  <c r="E24" i="6" s="1"/>
  <c r="C23" i="6"/>
  <c r="E23" i="6" s="1"/>
  <c r="B25" i="6"/>
  <c r="B24" i="6"/>
  <c r="B23" i="6"/>
  <c r="C22" i="6"/>
  <c r="E22" i="6" s="1"/>
  <c r="B22" i="6"/>
  <c r="D10" i="8" l="1"/>
  <c r="D12" i="8" s="1"/>
  <c r="C28" i="6"/>
</calcChain>
</file>

<file path=xl/sharedStrings.xml><?xml version="1.0" encoding="utf-8"?>
<sst xmlns="http://schemas.openxmlformats.org/spreadsheetml/2006/main" count="423" uniqueCount="304">
  <si>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</si>
  <si>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</si>
  <si>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</si>
  <si>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</si>
  <si>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</si>
  <si>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</si>
  <si>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</si>
  <si>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</si>
  <si>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</si>
  <si>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</si>
  <si>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</si>
  <si>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</si>
  <si>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</si>
  <si>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</si>
  <si>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</si>
  <si>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</si>
  <si>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</si>
  <si>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</si>
  <si>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</si>
  <si>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</si>
  <si>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</si>
  <si>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</si>
  <si>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</si>
  <si>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</si>
  <si>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</si>
  <si>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</si>
  <si>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</si>
  <si>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</si>
  <si>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</si>
  <si>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</si>
  <si>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</si>
  <si>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</si>
  <si>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</si>
  <si>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</si>
  <si>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</si>
  <si>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</si>
  <si>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</si>
  <si>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</si>
  <si>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</si>
  <si>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</si>
  <si>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</si>
  <si>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</si>
  <si>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</si>
  <si>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</si>
  <si>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</si>
  <si>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</si>
  <si>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</si>
  <si>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</si>
  <si>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</si>
  <si>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</si>
  <si>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</si>
  <si>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</si>
  <si>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</si>
  <si>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</si>
  <si>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</si>
  <si>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</si>
  <si>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</si>
  <si>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</si>
  <si>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</si>
  <si>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</si>
  <si>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</si>
  <si>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</si>
  <si>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</si>
  <si>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</si>
  <si>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</si>
  <si>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</si>
  <si>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</si>
  <si>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</si>
  <si>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</si>
  <si>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</si>
  <si>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</si>
  <si>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</si>
  <si>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</si>
  <si>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</si>
  <si>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</si>
  <si>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</si>
  <si>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</si>
  <si>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</si>
  <si>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</si>
  <si>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</si>
  <si>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</si>
  <si>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</si>
  <si>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</si>
  <si>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</si>
  <si>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</si>
  <si>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</si>
  <si>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</si>
  <si>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</si>
  <si>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</si>
  <si>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</si>
  <si>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</si>
  <si>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</si>
  <si>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</si>
  <si>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</si>
  <si>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</si>
  <si>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</si>
  <si>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</si>
  <si>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</si>
  <si>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</si>
  <si>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</si>
  <si>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</si>
  <si>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</si>
  <si>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</si>
  <si>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</si>
  <si>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</si>
  <si>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</si>
  <si>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</si>
  <si>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</si>
  <si>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</si>
  <si>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</si>
  <si>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</si>
  <si>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</si>
  <si>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</si>
  <si>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</si>
  <si>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</si>
  <si>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</si>
  <si>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</si>
  <si>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</si>
  <si>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</si>
  <si>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</si>
  <si>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</si>
  <si>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</si>
  <si>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</si>
  <si>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</si>
  <si>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</si>
  <si>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</si>
  <si>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</si>
  <si>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</si>
  <si>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</si>
  <si>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</si>
  <si>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</si>
  <si>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</si>
  <si>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</si>
  <si>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</si>
  <si>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</si>
  <si>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</si>
  <si>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</si>
  <si>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</si>
  <si>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</si>
  <si>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</si>
  <si>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</si>
  <si>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Power over Ethernet (PoE/PoE+) Support (if required)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</si>
  <si>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</si>
  <si>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</si>
  <si>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</si>
  <si>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</si>
  <si>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</si>
  <si>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</si>
  <si>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</si>
  <si>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</si>
  <si>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</si>
  <si>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</si>
  <si>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</si>
  <si>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</si>
  <si>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</si>
  <si>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</si>
  <si>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</si>
  <si>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</si>
  <si>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</si>
  <si>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</si>
  <si>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</si>
  <si>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</si>
  <si>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L2/L3 Managed Capability</t>
  </si>
  <si>
    <t>802.1X Control
MAC-Based ACLs &amp; Device Isolation
IP-Based ACLs &amp; Network Isolation
DHCP Snooping &amp; Guarding
MAC Address Blocking
MAC-Based Port Restriction</t>
  </si>
  <si>
    <t>1000, Access Lists IPv4 MAC</t>
  </si>
  <si>
    <t xml:space="preserve">2 years </t>
  </si>
  <si>
    <t>No found</t>
  </si>
  <si>
    <t>Backplane / throughput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</si>
  <si>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</si>
  <si>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</si>
  <si>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</si>
  <si>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</si>
  <si>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</si>
  <si>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</si>
  <si>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</si>
  <si>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> 24 x Gigabit SFP + 2 x Combo Gigabit Ethernet/Gigabit SFP + 2 x Gigabit SFP (Uplink)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</si>
  <si>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</si>
  <si>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</si>
  <si>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</si>
  <si>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</si>
  <si>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</si>
  <si>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</si>
  <si>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</si>
  <si>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</si>
  <si>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</si>
  <si>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</si>
  <si>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</si>
  <si>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</si>
  <si>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</si>
  <si>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</si>
  <si>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</si>
  <si>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</si>
  <si>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</si>
  <si>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</si>
  <si>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</si>
  <si>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</si>
  <si>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</si>
  <si>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</si>
  <si>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</si>
  <si>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</si>
  <si>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</si>
  <si>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</si>
  <si>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</si>
  <si>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</si>
  <si>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</si>
  <si>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</si>
  <si>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</si>
  <si>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</si>
  <si>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</si>
  <si>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</si>
  <si>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</si>
  <si>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</si>
  <si>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</si>
  <si>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</si>
  <si>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</si>
  <si>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</si>
  <si>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</si>
  <si>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</si>
  <si>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</si>
  <si>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</si>
  <si>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</si>
  <si>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</si>
  <si>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</si>
  <si>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</si>
  <si>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</si>
  <si>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</si>
  <si>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</si>
  <si>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</si>
  <si>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</si>
  <si>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</si>
  <si>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</si>
  <si>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4cabling CAT 5e</t>
  </si>
  <si>
    <t>tp link omada ax3000</t>
  </si>
  <si>
    <t>netgear wax630e</t>
  </si>
  <si>
    <t>Counting</t>
  </si>
  <si>
    <t>6 MOTHS</t>
  </si>
  <si>
    <t>6 MONTHS</t>
  </si>
  <si>
    <t>An office suite that's more than sufficient for cloud-focused businesses.
Great price-to-storage ratio.
Integration with third-party apps is excellent.
More than sufficient for small and medium-sized businesses.</t>
  </si>
  <si>
    <t>Aditional service extremly expensive
Very good experience in medium-sized/large companies.
Integration services with Office, windows and Azure are excellent.</t>
  </si>
  <si>
    <t>90% of large businesses use Telstra Enterprise
Reliable service, fast support
The cost of service is considerably higher</t>
  </si>
  <si>
    <t xml:space="preserve">
Reliable service, fast support
The cost of service is considerably higher</t>
  </si>
  <si>
    <t>Low prices, good service
The service is unreliable
Good speeds
Data breach scandals, cyberattacks, and bad practices tarnish the company's name</t>
  </si>
  <si>
    <t>The capabilities of some L3 switch models are not sufficient to qualify as L3.
The network devices are reliable.
Reviews on retail sites are very positive.</t>
  </si>
  <si>
    <t>Reputation and market recognition
At the forefront of technology
Specialized technical support
Long-lasting products
More expensive than other options on the market</t>
  </si>
  <si>
    <t>The software often crashes and requires constant reboots to recognize devices.
User rating: Good</t>
  </si>
  <si>
    <t>Resistant to environmental conditions
Good performance
Reliable devices
Some users report software bugs</t>
  </si>
  <si>
    <t>Very good user rating
Good value for money
100% Australian company
Many users gave poor ratings due to logistics-related issues.</t>
  </si>
  <si>
    <t>FTP</t>
  </si>
  <si>
    <t xml:space="preserve">12 / 24 / 36 months </t>
  </si>
  <si>
    <t>Product/Service</t>
  </si>
  <si>
    <t>delivery time</t>
  </si>
  <si>
    <t>fees</t>
  </si>
  <si>
    <t>Website</t>
  </si>
  <si>
    <t>https://workspace.google.com/pricing.html?source=gafb-lp_meet-faq-en-AU&amp;hl=en-AU&amp;ga_region=japac&amp;ga_country=au&amp;ga_lang=en</t>
  </si>
  <si>
    <t>Telstra business nbn Enterprise Ethernet</t>
  </si>
  <si>
    <t>https://www.telstra.com.au/small-business/internet/nbn-enterprise-ethernet</t>
  </si>
  <si>
    <t>x1</t>
  </si>
  <si>
    <t>USW-Pro-48-POE</t>
  </si>
  <si>
    <t>x2</t>
  </si>
  <si>
    <t>USW-Pro-24-POE</t>
  </si>
  <si>
    <t>x4</t>
  </si>
  <si>
    <t>2–3 business days</t>
  </si>
  <si>
    <t>https://www.scorptec.com.au/product/networking/switches/80121-usw-pro-24-poe</t>
  </si>
  <si>
    <t>Layer 3 Management PoE+</t>
  </si>
  <si>
    <t>Total Non-Blocking Throughput
88 Gbps
Switching Capacity
176 Gbps
Forwarding Rate
130.944 Mpps</t>
  </si>
  <si>
    <t>Web UI, SSH, HTTPS API
Real-time, email, syslog export
	TLS 1.2+, SSHv2, RBAC, RADIUS/802.1X</t>
  </si>
  <si>
    <t>IEEE 802.1p / DSCP / WRR / SPQ</t>
  </si>
  <si>
    <t>802.1X, MAC Auth Bypass, Guest VLAN
DHCP Snooping, DAI, IPSG, BPDU Guard, Port Security
VLANs, PVLANs, ACLs
HTTPS, SSHv2, RBAC, 2FA
Signed updates, rollback
Syslog, SNMPv3, Event Alerts</t>
  </si>
  <si>
    <t xml:space="preserve">600w 
40 PoE+
8 PoE++
</t>
  </si>
  <si>
    <t>1000m</t>
  </si>
  <si>
    <t>(24) 10/100/1000 RJ45 Ports
(2) 1/10G SFP+ Ethernet Ports</t>
  </si>
  <si>
    <t>Total Non-Blocking Throughput
44 Gbps
Switching Capacity
88 Gbps
Forwarding Rate
65.472 Mpps</t>
  </si>
  <si>
    <t>(4) 1/10G SFP+ Ethernet Ports</t>
  </si>
  <si>
    <t xml:space="preserve">(2) 1/10G SFP+ Ethernet Ports
</t>
  </si>
  <si>
    <t>IEEE 802.1p, DSCP, WRR, SPQ</t>
  </si>
  <si>
    <t xml:space="preserve">600w 
16 PoE+
8 PoE++
</t>
  </si>
  <si>
    <t>1–2 business days</t>
  </si>
  <si>
    <t>https://www.lmc.com.au/netgear-wax630e-ax7800-tri-band-access-point-wifi-6e-wax630e-100aus?srsltid=AfmBOopd9eCrZZd-9rv0qvRjzSjDf1SswzhmKCbhl0kWX2Z5hLCojeZP</t>
  </si>
  <si>
    <t>Store Pickup</t>
  </si>
  <si>
    <t>CAT6A S/FTP Cable on Reel w/ PVC Jacket | 305m Roll Blue</t>
  </si>
  <si>
    <t>1200m</t>
  </si>
  <si>
    <t>https://www.4cabling.com.au/cat-6a-s-ftp-cable-roll-305m-w-pvc-jacket-on-reel-blue.html#</t>
  </si>
  <si>
    <t>pay and use</t>
  </si>
  <si>
    <t>Standards</t>
  </si>
  <si>
    <t>AS/CA S008:2020 Requirements for Customer Cabling Products</t>
  </si>
  <si>
    <t>(40) GbE, 802.3at PoE+ RJ45 ports
(8) GbE, 802.3bt PoE++ RJ45 ports
(4) 10G SFP+ ports
IEEE 802.1p, RFC 2474, algoritmos WRR/SPQ</t>
  </si>
  <si>
    <t>ISO/IEC 11801:2011, ANSI/TIA/EIA-568-C.2 Cat 6A, EN 50173-1/2, IEC 61935-2
AS/NZS ISO/IEC 11801, AS/NZS 3080, AS/CA S009</t>
  </si>
  <si>
    <t>CE, FCC, IC
IEEE 802.3ae, IEEE 802.3z, SFP+ MSA
RFC 791, RFC 4293, IEEE 802.1X
ACMA Technical Standards, AS/NZS 3080, AS/NZS ISO/IEC 27001/27002</t>
  </si>
  <si>
    <t>ISO 14001, ISO 9001, RoHS, REACH, CE, FCC
IEEE 802.3ab, 802.3z, 802.3ae, SFP/SFP+ MSA
IEEE 802.1X, IEEE 802.1D/802.1Q, RFC 4293
RFC 791, RFC 4293
RFC 2131, RFC 3118
ACMA Technical Standards, AS/NZS 3080, AS/CA S009, AS/NZS ISO/IEC 27001/27002, AS/CA S008</t>
  </si>
  <si>
    <t>IEEE 802.11ax, 802.11ac/n, 802.11v/k/r, IEEE 802.1X, IEEE 802.1Q, WPA3/2/1, HTTPS/TLS
AS/NZS ISO/IEC 27001/27002, AS/CA S008, ACMA Technical Standards
IEEE 802.3bt, 802.3af/at, 802.3ab/z/ae, SFP/SFP+ MSA
IEEE 802.1X, 802.1D/1Q, RFC 2131/3118, RFC 4293, TLS/HTTPS</t>
  </si>
  <si>
    <t xml:space="preserve">L3 </t>
  </si>
  <si>
    <t>parallel</t>
  </si>
  <si>
    <t>Sequential</t>
  </si>
  <si>
    <t>Coupled</t>
  </si>
  <si>
    <t>Server</t>
  </si>
  <si>
    <t>Desktops</t>
  </si>
  <si>
    <t>-</t>
  </si>
  <si>
    <t>Google Workspace</t>
  </si>
  <si>
    <t>Telstra nbn</t>
  </si>
  <si>
    <t>Netgear WAX630E</t>
  </si>
  <si>
    <t>CAT6A Cable</t>
  </si>
  <si>
    <t>Router Enterprise</t>
  </si>
  <si>
    <t>WIFI-Modem</t>
  </si>
  <si>
    <t xml:space="preserve">Component / Dependency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</si>
</sst>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  <numFmt numFmtId="165" formatCode="&quot;$&quot;#,##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4" fontId="0" fillId="0" borderId="0" xfId="2" applyFont="1"/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8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44" fontId="5" fillId="0" borderId="1" xfId="2" applyFont="1" applyBorder="1"/>
    <xf numFmtId="0" fontId="5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44" fontId="7" fillId="0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44" fontId="7" fillId="0" borderId="1" xfId="0" applyNumberFormat="1" applyFont="1" applyBorder="1" applyAlignment="1">
      <alignment wrapText="1"/>
    </xf>
    <xf numFmtId="44" fontId="5" fillId="0" borderId="1" xfId="2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44" fontId="6" fillId="4" borderId="1" xfId="2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1" xfId="2" applyNumberFormat="1" applyFont="1" applyBorder="1" applyAlignment="1">
      <alignment horizontal="left" vertical="center" wrapText="1"/>
    </xf>
    <xf numFmtId="0" fontId="0" fillId="4" borderId="0" xfId="0" applyFill="1"/>
    <xf numFmtId="0" fontId="5" fillId="4" borderId="0" xfId="0" applyFont="1" applyFill="1"/>
    <xf numFmtId="165" fontId="0" fillId="0" borderId="0" xfId="0" applyNumberFormat="1"/>
    <xf numFmtId="6" fontId="0" fillId="0" borderId="1" xfId="0" applyNumberFormat="1" applyBorder="1" applyAlignment="1">
      <alignment horizontal="left" vertical="center" wrapText="1"/>
    </xf>
    <xf numFmtId="8" fontId="0" fillId="0" borderId="1" xfId="0" applyNumberFormat="1" applyBorder="1" applyAlignment="1">
      <alignment horizontal="left" vertical="center" wrapText="1"/>
    </xf>
    <xf numFmtId="165" fontId="5" fillId="4" borderId="0" xfId="0" applyNumberFormat="1" applyFont="1" applyFill="1"/>
    <xf numFmtId="0" fontId="0" fillId="4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8" fontId="0" fillId="2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165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rptec.com.au/product/networking/switches/80121-usw-pro-24-poe" TargetMode="External"/><Relationship Id="rId2" Type="http://schemas.openxmlformats.org/officeDocument/2006/relationships/hyperlink" Target="https://www.scorptec.com.au/product/networking/switches/80121-usw-pro-24-poe" TargetMode="External"/><Relationship Id="rId1" Type="http://schemas.openxmlformats.org/officeDocument/2006/relationships/hyperlink" Target="https://workspace.google.com/pricing.html?source=gafb-lp_meet-faq-en-AU&amp;hl=en-AU&amp;ga_region=japac&amp;ga_country=au&amp;ga_lang=en" TargetMode="External"/><Relationship Id="rId6" Type="http://schemas.openxmlformats.org/officeDocument/2006/relationships/hyperlink" Target="https://www.4cabling.com.au/cat-6a-s-ftp-cable-roll-305m-w-pvc-jacket-on-reel-blue.html" TargetMode="External"/><Relationship Id="rId5" Type="http://schemas.openxmlformats.org/officeDocument/2006/relationships/hyperlink" Target="https://www.lmc.com.au/netgear-wax630e-ax7800-tri-band-access-point-wifi-6e-wax630e-100aus?srsltid=AfmBOopd9eCrZZd-9rv0qvRjzSjDf1SswzhmKCbhl0kWX2Z5hLCojeZP" TargetMode="External"/><Relationship Id="rId4" Type="http://schemas.openxmlformats.org/officeDocument/2006/relationships/hyperlink" Target="https://www.telstra.com.au/small-business/internet/nbn-enterprise-eth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opLeftCell="A2" zoomScale="25" zoomScaleNormal="25" workbookViewId="0">
      <selection activeCell="B2" sqref="B2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" style="1" bestFit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26" t="s">
        <v>52</v>
      </c>
      <c r="B2" s="62" t="s">
        <v>83</v>
      </c>
      <c r="C2" s="3" t="s">
        <v>113</v>
      </c>
      <c r="D2" s="3">
        <v>300</v>
      </c>
    </row>
    <row r="3" spans="1:18" ht="64.2" customHeight="1" x14ac:dyDescent="0.3">
      <c r="A3" s="4" t="s">
        <v>53</v>
      </c>
      <c r="B3" s="13" t="s">
        <v>84</v>
      </c>
      <c r="C3" s="3" t="s">
        <v>113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26" t="s">
        <v>52</v>
      </c>
      <c r="B6" s="62" t="s">
        <v>79</v>
      </c>
      <c r="C6" s="13" t="s">
        <v>54</v>
      </c>
      <c r="D6" s="62" t="s">
        <v>55</v>
      </c>
      <c r="E6" s="62" t="s">
        <v>56</v>
      </c>
      <c r="F6" s="6" t="s">
        <v>59</v>
      </c>
      <c r="G6" s="6" t="s">
        <v>60</v>
      </c>
      <c r="H6" s="13" t="s">
        <v>61</v>
      </c>
      <c r="I6" s="6" t="s">
        <v>62</v>
      </c>
      <c r="J6" s="62" t="s">
        <v>63</v>
      </c>
      <c r="K6" s="6" t="s">
        <v>64</v>
      </c>
      <c r="L6" s="6" t="s">
        <v>94</v>
      </c>
      <c r="M6" s="6" t="s">
        <v>65</v>
      </c>
      <c r="N6" s="62" t="s">
        <v>66</v>
      </c>
      <c r="O6" s="6" t="s">
        <v>97</v>
      </c>
      <c r="P6" s="13" t="s">
        <v>74</v>
      </c>
      <c r="Q6" s="62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3" t="s">
        <v>80</v>
      </c>
      <c r="C7" s="62" t="s">
        <v>86</v>
      </c>
      <c r="D7" s="13" t="s">
        <v>87</v>
      </c>
      <c r="E7" s="13" t="s">
        <v>88</v>
      </c>
      <c r="F7" s="6" t="s">
        <v>89</v>
      </c>
      <c r="G7" s="6" t="s">
        <v>77</v>
      </c>
      <c r="H7" s="62" t="s">
        <v>90</v>
      </c>
      <c r="I7" s="6" t="s">
        <v>91</v>
      </c>
      <c r="J7" s="13" t="s">
        <v>92</v>
      </c>
      <c r="K7" s="6" t="s">
        <v>64</v>
      </c>
      <c r="L7" s="6" t="s">
        <v>93</v>
      </c>
      <c r="M7" s="6" t="s">
        <v>95</v>
      </c>
      <c r="N7" s="13" t="s">
        <v>96</v>
      </c>
      <c r="O7" s="6" t="s">
        <v>97</v>
      </c>
      <c r="P7" s="62" t="s">
        <v>98</v>
      </c>
      <c r="Q7" s="13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332.4" customHeight="1" x14ac:dyDescent="0.3">
      <c r="A11" s="27" t="s">
        <v>52</v>
      </c>
      <c r="B11" s="14">
        <v>5940</v>
      </c>
      <c r="C11" s="6" t="s">
        <v>67</v>
      </c>
      <c r="D11" s="6" t="s">
        <v>68</v>
      </c>
      <c r="E11" s="62">
        <v>100</v>
      </c>
      <c r="F11" s="6" t="s">
        <v>69</v>
      </c>
      <c r="G11" s="6" t="s">
        <v>70</v>
      </c>
      <c r="H11" s="63">
        <v>0</v>
      </c>
      <c r="I11" s="3" t="s">
        <v>105</v>
      </c>
      <c r="J11" s="62" t="s">
        <v>71</v>
      </c>
      <c r="K11" s="13" t="s">
        <v>108</v>
      </c>
      <c r="L11" s="62" t="s">
        <v>73</v>
      </c>
      <c r="M11" s="62" t="s">
        <v>237</v>
      </c>
      <c r="N11" s="6" t="s">
        <v>72</v>
      </c>
    </row>
    <row r="12" spans="1:18" ht="244.8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3" t="s">
        <v>102</v>
      </c>
      <c r="F12" s="6" t="s">
        <v>103</v>
      </c>
      <c r="G12" s="6" t="s">
        <v>70</v>
      </c>
      <c r="H12" s="14" t="s">
        <v>104</v>
      </c>
      <c r="I12" s="3" t="s">
        <v>105</v>
      </c>
      <c r="J12" s="13" t="s">
        <v>106</v>
      </c>
      <c r="K12" s="3" t="s">
        <v>107</v>
      </c>
      <c r="L12" s="13" t="s">
        <v>109</v>
      </c>
      <c r="M12" s="13" t="s">
        <v>238</v>
      </c>
      <c r="N12" s="6" t="s">
        <v>72</v>
      </c>
    </row>
    <row r="15" spans="1:18" x14ac:dyDescent="0.3">
      <c r="B15" s="1" t="str">
        <f>B2</f>
        <v>Google Workspace for Business (Plus)</v>
      </c>
      <c r="C15" s="29">
        <f>B11</f>
        <v>5940</v>
      </c>
      <c r="D15" s="29">
        <f>C15/2</f>
        <v>2970</v>
      </c>
      <c r="E15" s="1" t="s">
        <v>236</v>
      </c>
    </row>
    <row r="16" spans="1:18" ht="42" x14ac:dyDescent="0.3">
      <c r="A16" s="32" t="s">
        <v>224</v>
      </c>
      <c r="B16" s="31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P26"/>
  <sheetViews>
    <sheetView zoomScale="55" zoomScaleNormal="55" workbookViewId="0">
      <selection activeCell="F15" sqref="F15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" width="23.21875" style="1" customWidth="1"/>
    <col min="17" max="16384" width="8.88671875" style="1"/>
  </cols>
  <sheetData>
    <row r="1" spans="1:16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123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  <c r="P1" s="4" t="s">
        <v>283</v>
      </c>
    </row>
    <row r="2" spans="1:16" s="2" customFormat="1" ht="146.4" customHeight="1" x14ac:dyDescent="0.3">
      <c r="A2" s="4" t="s">
        <v>110</v>
      </c>
      <c r="B2" s="6" t="s">
        <v>121</v>
      </c>
      <c r="C2" s="3" t="s">
        <v>114</v>
      </c>
      <c r="D2" s="16">
        <v>175</v>
      </c>
      <c r="E2" s="14" t="s">
        <v>124</v>
      </c>
      <c r="F2" s="6" t="s">
        <v>128</v>
      </c>
      <c r="G2" s="6" t="s">
        <v>115</v>
      </c>
      <c r="H2" s="6" t="s">
        <v>116</v>
      </c>
      <c r="I2" s="25">
        <v>0.999</v>
      </c>
      <c r="J2" s="6" t="s">
        <v>117</v>
      </c>
      <c r="K2" s="62" t="s">
        <v>118</v>
      </c>
      <c r="L2" s="6" t="s">
        <v>119</v>
      </c>
      <c r="M2" s="62" t="s">
        <v>122</v>
      </c>
      <c r="N2" s="6" t="s">
        <v>240</v>
      </c>
      <c r="O2" s="62" t="s">
        <v>120</v>
      </c>
      <c r="P2" s="6" t="s">
        <v>284</v>
      </c>
    </row>
    <row r="3" spans="1:16" s="2" customFormat="1" ht="216" x14ac:dyDescent="0.3">
      <c r="A3" s="4" t="s">
        <v>111</v>
      </c>
      <c r="B3" s="6" t="s">
        <v>127</v>
      </c>
      <c r="C3" s="3" t="s">
        <v>114</v>
      </c>
      <c r="D3" s="64">
        <v>159</v>
      </c>
      <c r="E3" s="14" t="s">
        <v>125</v>
      </c>
      <c r="F3" s="6" t="s">
        <v>129</v>
      </c>
      <c r="G3" s="6" t="s">
        <v>131</v>
      </c>
      <c r="H3" s="6" t="s">
        <v>116</v>
      </c>
      <c r="I3" s="25">
        <v>0.999</v>
      </c>
      <c r="J3" s="6" t="s">
        <v>130</v>
      </c>
      <c r="K3" s="13" t="s">
        <v>126</v>
      </c>
      <c r="L3" s="6" t="s">
        <v>119</v>
      </c>
      <c r="M3" s="13" t="s">
        <v>119</v>
      </c>
      <c r="N3" s="6" t="s">
        <v>241</v>
      </c>
      <c r="O3" s="62" t="s">
        <v>120</v>
      </c>
      <c r="P3" s="6" t="s">
        <v>284</v>
      </c>
    </row>
    <row r="4" spans="1:16" s="2" customFormat="1" ht="172.8" x14ac:dyDescent="0.3">
      <c r="A4" s="26" t="s">
        <v>157</v>
      </c>
      <c r="B4" s="6" t="s">
        <v>254</v>
      </c>
      <c r="C4" s="6" t="s">
        <v>248</v>
      </c>
      <c r="D4" s="14">
        <v>420</v>
      </c>
      <c r="E4" s="62" t="s">
        <v>158</v>
      </c>
      <c r="F4" s="6" t="s">
        <v>129</v>
      </c>
      <c r="G4" s="6" t="s">
        <v>159</v>
      </c>
      <c r="H4" s="13" t="s">
        <v>160</v>
      </c>
      <c r="I4" s="65">
        <v>0.99950000000000006</v>
      </c>
      <c r="J4" s="6" t="s">
        <v>117</v>
      </c>
      <c r="K4" s="62" t="s">
        <v>118</v>
      </c>
      <c r="L4" s="6" t="s">
        <v>119</v>
      </c>
      <c r="M4" s="13" t="s">
        <v>119</v>
      </c>
      <c r="N4" s="6" t="s">
        <v>239</v>
      </c>
      <c r="O4" s="13" t="s">
        <v>161</v>
      </c>
      <c r="P4" s="6" t="s">
        <v>284</v>
      </c>
    </row>
    <row r="9" spans="1:16" ht="57.6" x14ac:dyDescent="0.3">
      <c r="B9" s="2" t="str">
        <f>B4</f>
        <v>Telstra business nbn Enterprise Ethernet</v>
      </c>
      <c r="C9" s="29">
        <f>D4</f>
        <v>420</v>
      </c>
      <c r="D9" s="29">
        <f>C9*6</f>
        <v>2520</v>
      </c>
      <c r="E9" s="1" t="s">
        <v>235</v>
      </c>
    </row>
    <row r="10" spans="1:16" ht="21" x14ac:dyDescent="0.3">
      <c r="A10" s="30" t="s">
        <v>224</v>
      </c>
      <c r="B10" s="30"/>
      <c r="C10" s="31">
        <f>D9</f>
        <v>2520</v>
      </c>
    </row>
    <row r="12" spans="1:16" x14ac:dyDescent="0.3">
      <c r="B12" s="11"/>
      <c r="C12" s="11"/>
      <c r="D12" s="11"/>
      <c r="E12" s="11"/>
      <c r="F12" s="11"/>
    </row>
    <row r="13" spans="1:16" x14ac:dyDescent="0.3">
      <c r="B13" s="11"/>
      <c r="C13" s="15"/>
      <c r="D13" s="15"/>
      <c r="E13" s="15"/>
      <c r="F13" s="15"/>
    </row>
    <row r="14" spans="1:16" x14ac:dyDescent="0.3">
      <c r="B14" s="11"/>
      <c r="C14" s="15"/>
      <c r="D14" s="15"/>
      <c r="E14" s="15"/>
      <c r="F14" s="15"/>
    </row>
    <row r="15" spans="1:16" x14ac:dyDescent="0.3">
      <c r="B15" s="11"/>
      <c r="C15" s="15"/>
      <c r="D15" s="15"/>
      <c r="E15" s="15"/>
      <c r="F15" s="15"/>
    </row>
    <row r="16" spans="1:16" x14ac:dyDescent="0.3">
      <c r="B16" s="11"/>
      <c r="C16" s="15"/>
      <c r="D16" s="15"/>
      <c r="E16" s="15"/>
      <c r="F16" s="15"/>
    </row>
    <row r="17" spans="2:6" x14ac:dyDescent="0.3">
      <c r="B17" s="11"/>
      <c r="C17" s="15"/>
      <c r="D17" s="15"/>
      <c r="E17" s="15"/>
      <c r="F17" s="15"/>
    </row>
    <row r="18" spans="2:6" x14ac:dyDescent="0.3">
      <c r="B18" s="11"/>
      <c r="C18" s="15"/>
      <c r="D18" s="15"/>
      <c r="E18" s="15"/>
      <c r="F18" s="15"/>
    </row>
    <row r="19" spans="2:6" x14ac:dyDescent="0.3">
      <c r="B19" s="11"/>
      <c r="C19" s="15"/>
      <c r="D19" s="15"/>
      <c r="E19" s="15"/>
      <c r="F19" s="15"/>
    </row>
    <row r="20" spans="2:6" x14ac:dyDescent="0.3">
      <c r="B20" s="11"/>
      <c r="C20" s="15"/>
      <c r="D20" s="15"/>
      <c r="E20" s="15"/>
      <c r="F20" s="15"/>
    </row>
    <row r="21" spans="2:6" x14ac:dyDescent="0.3">
      <c r="B21" s="11"/>
      <c r="C21" s="15"/>
      <c r="D21" s="15"/>
      <c r="E21" s="15"/>
      <c r="F21" s="15"/>
    </row>
    <row r="22" spans="2:6" x14ac:dyDescent="0.3">
      <c r="B22" s="11"/>
      <c r="C22" s="15"/>
      <c r="D22" s="15"/>
      <c r="E22" s="15"/>
      <c r="F22" s="15"/>
    </row>
    <row r="23" spans="2:6" x14ac:dyDescent="0.3">
      <c r="B23" s="11"/>
      <c r="C23" s="15"/>
      <c r="D23" s="15"/>
      <c r="E23" s="15"/>
      <c r="F23" s="15"/>
    </row>
    <row r="24" spans="2:6" x14ac:dyDescent="0.3">
      <c r="B24" s="11"/>
      <c r="C24" s="15"/>
    </row>
    <row r="25" spans="2:6" x14ac:dyDescent="0.3">
      <c r="B25" s="11"/>
      <c r="C25" s="15"/>
    </row>
    <row r="26" spans="2:6" x14ac:dyDescent="0.3">
      <c r="B26" s="11"/>
      <c r="C2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T50"/>
  <sheetViews>
    <sheetView topLeftCell="A6" zoomScale="55" zoomScaleNormal="55" workbookViewId="0">
      <selection activeCell="H10" sqref="H10"/>
    </sheetView>
  </sheetViews>
  <sheetFormatPr defaultRowHeight="14.4" x14ac:dyDescent="0.3"/>
  <cols>
    <col min="1" max="1" width="18.5546875" style="2" customWidth="1"/>
    <col min="2" max="2" width="24.6640625" style="2" customWidth="1"/>
    <col min="3" max="3" width="19.21875" style="2" customWidth="1"/>
    <col min="4" max="4" width="23.77734375" style="2" customWidth="1"/>
    <col min="5" max="5" width="26.33203125" style="2" customWidth="1"/>
    <col min="6" max="6" width="44.8867187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4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7.5546875" style="2" customWidth="1"/>
    <col min="17" max="17" width="23.88671875" style="2" customWidth="1"/>
    <col min="21" max="16384" width="8.88671875" style="2"/>
  </cols>
  <sheetData>
    <row r="1" spans="1:20" s="11" customFormat="1" ht="72" x14ac:dyDescent="0.3">
      <c r="A1" s="4" t="s">
        <v>46</v>
      </c>
      <c r="B1" s="4" t="s">
        <v>81</v>
      </c>
      <c r="C1" s="4" t="s">
        <v>49</v>
      </c>
      <c r="D1" s="4" t="s">
        <v>162</v>
      </c>
      <c r="E1" s="4" t="s">
        <v>134</v>
      </c>
      <c r="F1" s="4" t="s">
        <v>135</v>
      </c>
      <c r="G1" s="4" t="s">
        <v>167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141</v>
      </c>
      <c r="N1" s="4" t="s">
        <v>142</v>
      </c>
      <c r="O1" s="4" t="s">
        <v>143</v>
      </c>
      <c r="P1" s="4" t="s">
        <v>132</v>
      </c>
      <c r="Q1" s="4" t="s">
        <v>133</v>
      </c>
      <c r="R1"/>
      <c r="S1"/>
      <c r="T1"/>
    </row>
    <row r="2" spans="1:20" ht="158.4" x14ac:dyDescent="0.3">
      <c r="A2" s="26" t="s">
        <v>230</v>
      </c>
      <c r="B2" s="4" t="s">
        <v>257</v>
      </c>
      <c r="C2" s="63">
        <v>2349</v>
      </c>
      <c r="D2" s="13" t="s">
        <v>263</v>
      </c>
      <c r="E2" s="62" t="s">
        <v>285</v>
      </c>
      <c r="F2" s="13" t="s">
        <v>287</v>
      </c>
      <c r="G2" s="62" t="s">
        <v>264</v>
      </c>
      <c r="H2" s="6" t="s">
        <v>272</v>
      </c>
      <c r="I2" s="66" t="s">
        <v>164</v>
      </c>
      <c r="J2" s="13" t="s">
        <v>266</v>
      </c>
      <c r="K2" s="13" t="s">
        <v>265</v>
      </c>
      <c r="L2" s="62" t="s">
        <v>267</v>
      </c>
      <c r="M2" s="62" t="s">
        <v>268</v>
      </c>
      <c r="N2" s="13" t="s">
        <v>166</v>
      </c>
      <c r="O2" s="62" t="s">
        <v>165</v>
      </c>
      <c r="P2" s="6" t="s">
        <v>119</v>
      </c>
      <c r="Q2" s="13" t="s">
        <v>242</v>
      </c>
    </row>
    <row r="3" spans="1:20" ht="158.4" x14ac:dyDescent="0.3">
      <c r="A3" s="26" t="s">
        <v>230</v>
      </c>
      <c r="B3" s="4" t="s">
        <v>259</v>
      </c>
      <c r="C3" s="63">
        <v>1479</v>
      </c>
      <c r="D3" s="13" t="s">
        <v>263</v>
      </c>
      <c r="E3" s="62" t="s">
        <v>270</v>
      </c>
      <c r="F3" s="13" t="s">
        <v>287</v>
      </c>
      <c r="G3" s="62" t="s">
        <v>271</v>
      </c>
      <c r="H3" s="6" t="s">
        <v>273</v>
      </c>
      <c r="I3" s="66" t="s">
        <v>164</v>
      </c>
      <c r="J3" s="13" t="s">
        <v>274</v>
      </c>
      <c r="K3" s="13" t="s">
        <v>265</v>
      </c>
      <c r="L3" s="62" t="s">
        <v>267</v>
      </c>
      <c r="M3" s="62" t="s">
        <v>275</v>
      </c>
      <c r="N3" s="13" t="s">
        <v>166</v>
      </c>
      <c r="O3" s="62" t="s">
        <v>165</v>
      </c>
      <c r="P3" s="6" t="s">
        <v>119</v>
      </c>
      <c r="Q3" s="13" t="s">
        <v>242</v>
      </c>
    </row>
    <row r="4" spans="1:20" ht="187.2" x14ac:dyDescent="0.3">
      <c r="A4" s="4" t="s">
        <v>229</v>
      </c>
      <c r="B4" s="4" t="s">
        <v>174</v>
      </c>
      <c r="C4" s="68">
        <v>1765.61</v>
      </c>
      <c r="D4" s="62" t="s">
        <v>290</v>
      </c>
      <c r="E4" s="13" t="s">
        <v>175</v>
      </c>
      <c r="F4" s="62" t="s">
        <v>288</v>
      </c>
      <c r="G4" s="13" t="s">
        <v>176</v>
      </c>
      <c r="H4" s="6" t="s">
        <v>177</v>
      </c>
      <c r="I4" s="13">
        <v>256</v>
      </c>
      <c r="J4" s="62" t="s">
        <v>163</v>
      </c>
      <c r="K4" s="62" t="s">
        <v>178</v>
      </c>
      <c r="L4" s="13" t="s">
        <v>180</v>
      </c>
      <c r="M4" s="13" t="s">
        <v>179</v>
      </c>
      <c r="N4" s="62" t="s">
        <v>181</v>
      </c>
      <c r="O4" s="13" t="s">
        <v>182</v>
      </c>
      <c r="P4" s="6" t="s">
        <v>119</v>
      </c>
      <c r="Q4" s="62" t="s">
        <v>243</v>
      </c>
    </row>
    <row r="5" spans="1:20" x14ac:dyDescent="0.3">
      <c r="A5" s="11"/>
      <c r="B5" s="11"/>
      <c r="C5" s="36"/>
    </row>
    <row r="6" spans="1:20" x14ac:dyDescent="0.3">
      <c r="A6" s="11"/>
      <c r="B6" s="11"/>
    </row>
    <row r="7" spans="1:20" x14ac:dyDescent="0.3">
      <c r="A7" s="11"/>
      <c r="B7" s="11"/>
    </row>
    <row r="8" spans="1:20" s="11" customFormat="1" ht="57.6" x14ac:dyDescent="0.3">
      <c r="A8" s="4" t="s">
        <v>168</v>
      </c>
      <c r="B8" s="4" t="s">
        <v>81</v>
      </c>
      <c r="C8" s="4" t="s">
        <v>49</v>
      </c>
      <c r="D8" s="4" t="s">
        <v>144</v>
      </c>
      <c r="E8" s="4" t="s">
        <v>169</v>
      </c>
      <c r="F8" s="4" t="s">
        <v>170</v>
      </c>
      <c r="G8" s="4" t="s">
        <v>171</v>
      </c>
      <c r="H8" s="4" t="s">
        <v>145</v>
      </c>
      <c r="I8" s="4" t="s">
        <v>172</v>
      </c>
      <c r="J8" s="4" t="s">
        <v>173</v>
      </c>
      <c r="K8" s="4" t="s">
        <v>139</v>
      </c>
      <c r="L8" s="4" t="s">
        <v>146</v>
      </c>
      <c r="M8" s="4" t="s">
        <v>147</v>
      </c>
      <c r="N8" s="4" t="s">
        <v>148</v>
      </c>
      <c r="O8" s="4" t="s">
        <v>132</v>
      </c>
      <c r="P8" s="4" t="s">
        <v>149</v>
      </c>
      <c r="Q8" s="4" t="s">
        <v>283</v>
      </c>
      <c r="R8"/>
      <c r="S8"/>
      <c r="T8"/>
    </row>
    <row r="9" spans="1:20" ht="230.4" x14ac:dyDescent="0.3">
      <c r="A9" s="4" t="s">
        <v>183</v>
      </c>
      <c r="B9" s="4" t="s">
        <v>232</v>
      </c>
      <c r="C9" s="14">
        <v>199</v>
      </c>
      <c r="D9" s="13" t="s">
        <v>185</v>
      </c>
      <c r="E9" s="13">
        <v>256</v>
      </c>
      <c r="F9" s="13" t="s">
        <v>187</v>
      </c>
      <c r="G9" s="62" t="s">
        <v>189</v>
      </c>
      <c r="H9" s="6" t="s">
        <v>191</v>
      </c>
      <c r="I9" s="6" t="s">
        <v>193</v>
      </c>
      <c r="J9" s="6" t="s">
        <v>194</v>
      </c>
      <c r="K9" s="6" t="s">
        <v>195</v>
      </c>
      <c r="L9" s="6" t="s">
        <v>197</v>
      </c>
      <c r="M9" s="6" t="s">
        <v>198</v>
      </c>
      <c r="N9" s="6" t="s">
        <v>199</v>
      </c>
      <c r="O9" s="6" t="s">
        <v>119</v>
      </c>
      <c r="P9" s="13" t="s">
        <v>244</v>
      </c>
      <c r="Q9" s="10" t="s">
        <v>289</v>
      </c>
    </row>
    <row r="10" spans="1:20" ht="230.4" x14ac:dyDescent="0.3">
      <c r="A10" s="26" t="s">
        <v>184</v>
      </c>
      <c r="B10" s="4" t="s">
        <v>233</v>
      </c>
      <c r="C10" s="63">
        <v>99</v>
      </c>
      <c r="D10" s="62" t="s">
        <v>186</v>
      </c>
      <c r="E10" s="62">
        <v>512</v>
      </c>
      <c r="F10" s="62" t="s">
        <v>188</v>
      </c>
      <c r="G10" s="13" t="s">
        <v>190</v>
      </c>
      <c r="H10" s="6" t="s">
        <v>192</v>
      </c>
      <c r="I10" s="6" t="s">
        <v>193</v>
      </c>
      <c r="J10" s="6" t="s">
        <v>194</v>
      </c>
      <c r="K10" s="6" t="s">
        <v>196</v>
      </c>
      <c r="L10" s="6" t="s">
        <v>197</v>
      </c>
      <c r="M10" s="6" t="s">
        <v>198</v>
      </c>
      <c r="N10" s="6" t="s">
        <v>199</v>
      </c>
      <c r="O10" s="6" t="s">
        <v>119</v>
      </c>
      <c r="P10" s="62" t="s">
        <v>245</v>
      </c>
      <c r="Q10" s="10" t="s">
        <v>289</v>
      </c>
    </row>
    <row r="11" spans="1:20" x14ac:dyDescent="0.3">
      <c r="A11" s="11"/>
      <c r="B11" s="11"/>
      <c r="Q11"/>
    </row>
    <row r="12" spans="1:20" s="11" customFormat="1" ht="43.2" x14ac:dyDescent="0.3">
      <c r="A12" s="4" t="s">
        <v>47</v>
      </c>
      <c r="B12" s="4" t="s">
        <v>81</v>
      </c>
      <c r="C12" s="4" t="s">
        <v>49</v>
      </c>
      <c r="D12" s="4" t="s">
        <v>203</v>
      </c>
      <c r="E12" s="4" t="s">
        <v>50</v>
      </c>
      <c r="F12" s="4" t="s">
        <v>51</v>
      </c>
      <c r="G12" s="4" t="s">
        <v>216</v>
      </c>
      <c r="H12" s="4" t="s">
        <v>201</v>
      </c>
      <c r="I12" s="4" t="s">
        <v>210</v>
      </c>
      <c r="J12" s="4" t="s">
        <v>205</v>
      </c>
      <c r="K12" s="4" t="s">
        <v>150</v>
      </c>
      <c r="L12" s="4" t="s">
        <v>151</v>
      </c>
      <c r="M12" s="4" t="s">
        <v>152</v>
      </c>
      <c r="N12" s="4" t="s">
        <v>153</v>
      </c>
      <c r="O12" s="4" t="s">
        <v>155</v>
      </c>
      <c r="P12" s="4" t="s">
        <v>154</v>
      </c>
      <c r="Q12" s="4" t="s">
        <v>283</v>
      </c>
      <c r="R12"/>
      <c r="S12"/>
      <c r="T12"/>
    </row>
    <row r="13" spans="1:20" ht="259.2" x14ac:dyDescent="0.3">
      <c r="A13" s="26" t="s">
        <v>202</v>
      </c>
      <c r="B13" s="4" t="s">
        <v>279</v>
      </c>
      <c r="C13" s="67">
        <v>1496</v>
      </c>
      <c r="D13" s="6" t="s">
        <v>280</v>
      </c>
      <c r="E13" s="62" t="s">
        <v>217</v>
      </c>
      <c r="F13" s="62" t="s">
        <v>247</v>
      </c>
      <c r="G13" s="62" t="s">
        <v>218</v>
      </c>
      <c r="H13" s="62" t="s">
        <v>219</v>
      </c>
      <c r="I13" s="62" t="s">
        <v>221</v>
      </c>
      <c r="J13" s="62" t="s">
        <v>223</v>
      </c>
      <c r="K13" s="2" t="s">
        <v>222</v>
      </c>
      <c r="L13" s="13" t="s">
        <v>212</v>
      </c>
      <c r="M13" s="13" t="s">
        <v>220</v>
      </c>
      <c r="N13" s="6" t="s">
        <v>207</v>
      </c>
      <c r="O13" s="6" t="s">
        <v>119</v>
      </c>
      <c r="P13" s="6" t="s">
        <v>246</v>
      </c>
      <c r="Q13" s="6" t="s">
        <v>286</v>
      </c>
    </row>
    <row r="14" spans="1:20" ht="259.2" x14ac:dyDescent="0.3">
      <c r="A14" s="4" t="s">
        <v>202</v>
      </c>
      <c r="B14" s="4" t="s">
        <v>231</v>
      </c>
      <c r="C14" s="67">
        <v>1316</v>
      </c>
      <c r="D14" s="6" t="s">
        <v>269</v>
      </c>
      <c r="E14" s="13" t="s">
        <v>200</v>
      </c>
      <c r="F14" s="13" t="s">
        <v>204</v>
      </c>
      <c r="G14" s="13" t="s">
        <v>214</v>
      </c>
      <c r="H14" s="13" t="s">
        <v>213</v>
      </c>
      <c r="I14" s="13" t="s">
        <v>209</v>
      </c>
      <c r="J14" s="13" t="s">
        <v>211</v>
      </c>
      <c r="K14" s="6" t="s">
        <v>206</v>
      </c>
      <c r="L14" s="62" t="s">
        <v>208</v>
      </c>
      <c r="M14" s="62" t="s">
        <v>215</v>
      </c>
      <c r="N14" s="6" t="s">
        <v>207</v>
      </c>
      <c r="O14" s="6" t="s">
        <v>119</v>
      </c>
      <c r="P14" s="6" t="s">
        <v>246</v>
      </c>
      <c r="Q14" s="6" t="s">
        <v>286</v>
      </c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x14ac:dyDescent="0.3">
      <c r="C20"/>
      <c r="D20"/>
      <c r="E20"/>
    </row>
    <row r="21" spans="1:9" ht="21" x14ac:dyDescent="0.4">
      <c r="A21" s="38"/>
      <c r="B21" s="38"/>
      <c r="C21" s="39"/>
      <c r="D21" s="40" t="s">
        <v>234</v>
      </c>
      <c r="E21" s="37"/>
    </row>
    <row r="22" spans="1:9" ht="18" x14ac:dyDescent="0.35">
      <c r="A22" s="41" t="s">
        <v>227</v>
      </c>
      <c r="B22" s="41" t="str">
        <f>B3</f>
        <v>USW-Pro-24-POE</v>
      </c>
      <c r="C22" s="42">
        <f>C3</f>
        <v>1479</v>
      </c>
      <c r="D22" s="43">
        <v>2</v>
      </c>
      <c r="E22" s="44">
        <f>C22*D22</f>
        <v>2958</v>
      </c>
    </row>
    <row r="23" spans="1:9" ht="18" x14ac:dyDescent="0.35">
      <c r="A23" s="41" t="s">
        <v>228</v>
      </c>
      <c r="B23" s="41" t="str">
        <f>B2</f>
        <v>USW-Pro-48-POE</v>
      </c>
      <c r="C23" s="42">
        <f>C2</f>
        <v>2349</v>
      </c>
      <c r="D23" s="43">
        <v>1</v>
      </c>
      <c r="E23" s="44">
        <f t="shared" ref="E23:E25" si="0">C23*D23</f>
        <v>2349</v>
      </c>
    </row>
    <row r="24" spans="1:9" ht="18" x14ac:dyDescent="0.35">
      <c r="A24" s="41" t="s">
        <v>225</v>
      </c>
      <c r="B24" s="41" t="str">
        <f>B10</f>
        <v>netgear wax630e</v>
      </c>
      <c r="C24" s="42">
        <f>C10</f>
        <v>99</v>
      </c>
      <c r="D24" s="43">
        <v>4</v>
      </c>
      <c r="E24" s="44">
        <f t="shared" si="0"/>
        <v>396</v>
      </c>
      <c r="G24"/>
      <c r="H24"/>
      <c r="I24"/>
    </row>
    <row r="25" spans="1:9" ht="54" x14ac:dyDescent="0.35">
      <c r="A25" s="41" t="s">
        <v>226</v>
      </c>
      <c r="B25" s="41" t="str">
        <f>B13</f>
        <v>CAT6A S/FTP Cable on Reel w/ PVC Jacket | 305m Roll Blue</v>
      </c>
      <c r="C25" s="42">
        <f>C13</f>
        <v>1496</v>
      </c>
      <c r="D25" s="43">
        <v>1</v>
      </c>
      <c r="E25" s="44">
        <f t="shared" si="0"/>
        <v>1496</v>
      </c>
      <c r="G25"/>
      <c r="H25"/>
      <c r="I25"/>
    </row>
    <row r="26" spans="1:9" ht="21" x14ac:dyDescent="0.4">
      <c r="A26" s="38"/>
      <c r="B26" s="38"/>
      <c r="C26" s="45"/>
      <c r="D26" s="46"/>
      <c r="E26" s="10"/>
      <c r="G26"/>
      <c r="H26"/>
      <c r="I26"/>
    </row>
    <row r="27" spans="1:9" ht="21" x14ac:dyDescent="0.4">
      <c r="A27" s="46"/>
      <c r="B27" s="46"/>
      <c r="C27" s="45"/>
      <c r="D27" s="46"/>
      <c r="E27" s="10"/>
      <c r="F27"/>
      <c r="G27"/>
      <c r="H27"/>
      <c r="I27"/>
    </row>
    <row r="28" spans="1:9" ht="21" x14ac:dyDescent="0.4">
      <c r="A28" s="47" t="s">
        <v>224</v>
      </c>
      <c r="B28" s="47"/>
      <c r="C28" s="48">
        <f>SUM(E22:E25)</f>
        <v>7199</v>
      </c>
      <c r="D28" s="46"/>
      <c r="E28" s="10"/>
      <c r="F28"/>
      <c r="G28"/>
      <c r="H28"/>
      <c r="I28"/>
    </row>
    <row r="29" spans="1:9" ht="21" x14ac:dyDescent="0.4">
      <c r="A29" s="34"/>
      <c r="B29" s="34"/>
      <c r="C29" s="33"/>
      <c r="D29" s="34"/>
      <c r="E29" s="35"/>
      <c r="F29"/>
      <c r="G29"/>
      <c r="H29"/>
      <c r="I29"/>
    </row>
    <row r="30" spans="1:9" x14ac:dyDescent="0.3">
      <c r="A30"/>
      <c r="B30"/>
      <c r="C30" s="28"/>
      <c r="D30"/>
      <c r="E30"/>
      <c r="F30"/>
      <c r="G30"/>
      <c r="H30"/>
      <c r="I30"/>
    </row>
    <row r="31" spans="1:9" x14ac:dyDescent="0.3">
      <c r="A31"/>
      <c r="B31"/>
      <c r="C31" s="28"/>
      <c r="D31"/>
      <c r="E31"/>
      <c r="F31"/>
      <c r="G31"/>
      <c r="H31"/>
      <c r="I31"/>
    </row>
    <row r="32" spans="1:9" x14ac:dyDescent="0.3">
      <c r="A32"/>
      <c r="B32"/>
      <c r="C32" s="28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</row>
    <row r="38" spans="1:9" x14ac:dyDescent="0.3">
      <c r="A38"/>
      <c r="B38"/>
      <c r="C38"/>
      <c r="D38"/>
      <c r="E38"/>
      <c r="F38"/>
      <c r="G38"/>
    </row>
    <row r="39" spans="1:9" x14ac:dyDescent="0.3">
      <c r="A39"/>
      <c r="B39"/>
      <c r="C39"/>
      <c r="D39"/>
      <c r="E39"/>
      <c r="F39"/>
      <c r="G39"/>
    </row>
    <row r="40" spans="1:9" x14ac:dyDescent="0.3">
      <c r="A40"/>
      <c r="B40"/>
      <c r="C40"/>
      <c r="D40"/>
      <c r="E40"/>
      <c r="F40"/>
      <c r="G40"/>
    </row>
    <row r="41" spans="1:9" x14ac:dyDescent="0.3">
      <c r="A41"/>
      <c r="B41"/>
      <c r="C41"/>
      <c r="D41"/>
      <c r="E41"/>
      <c r="F41"/>
      <c r="G41"/>
    </row>
    <row r="42" spans="1:9" x14ac:dyDescent="0.3">
      <c r="A42"/>
      <c r="B42"/>
      <c r="C42"/>
      <c r="D42"/>
      <c r="E42"/>
      <c r="F42"/>
      <c r="G42"/>
    </row>
    <row r="43" spans="1:9" x14ac:dyDescent="0.3">
      <c r="A43"/>
      <c r="B43"/>
      <c r="C43"/>
      <c r="D43"/>
      <c r="E43"/>
      <c r="F43"/>
      <c r="G43"/>
    </row>
    <row r="44" spans="1:9" x14ac:dyDescent="0.3">
      <c r="A44"/>
      <c r="B44"/>
      <c r="C44"/>
      <c r="D44"/>
      <c r="E44"/>
      <c r="F44"/>
      <c r="G44"/>
    </row>
    <row r="45" spans="1:9" x14ac:dyDescent="0.3">
      <c r="A45"/>
      <c r="B45"/>
      <c r="C45"/>
      <c r="D45"/>
      <c r="E45"/>
      <c r="F45"/>
      <c r="G45"/>
    </row>
    <row r="46" spans="1:9" x14ac:dyDescent="0.3">
      <c r="A46"/>
      <c r="B46"/>
      <c r="C46"/>
      <c r="D46"/>
      <c r="E46"/>
      <c r="F46"/>
      <c r="G46"/>
    </row>
    <row r="47" spans="1:9" x14ac:dyDescent="0.3">
      <c r="A47"/>
      <c r="B47"/>
      <c r="C47"/>
      <c r="D47"/>
      <c r="E47"/>
      <c r="F47"/>
      <c r="G47"/>
    </row>
    <row r="48" spans="1:9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D32E-DC44-466D-A71A-443D9992CBC7}">
  <dimension ref="A1:F13"/>
  <sheetViews>
    <sheetView topLeftCell="A3" workbookViewId="0">
      <selection activeCell="D18" sqref="D18"/>
    </sheetView>
  </sheetViews>
  <sheetFormatPr defaultRowHeight="14.4" x14ac:dyDescent="0.3"/>
  <cols>
    <col min="1" max="1" width="31.6640625" style="53" bestFit="1" customWidth="1"/>
    <col min="2" max="2" width="9.109375" style="53" customWidth="1"/>
    <col min="3" max="3" width="12.88671875" style="53" customWidth="1"/>
    <col min="4" max="4" width="13.77734375" style="53" bestFit="1" customWidth="1"/>
    <col min="5" max="5" width="9.33203125" style="53" customWidth="1"/>
    <col min="6" max="6" width="110.21875" style="53" customWidth="1"/>
    <col min="7" max="16384" width="8.88671875" style="53"/>
  </cols>
  <sheetData>
    <row r="1" spans="1:6" s="50" customFormat="1" x14ac:dyDescent="0.3">
      <c r="A1" s="49" t="s">
        <v>249</v>
      </c>
      <c r="B1" s="49" t="s">
        <v>234</v>
      </c>
      <c r="C1" s="49" t="s">
        <v>250</v>
      </c>
      <c r="D1" s="49" t="s">
        <v>49</v>
      </c>
      <c r="E1" s="49" t="s">
        <v>251</v>
      </c>
      <c r="F1" s="49" t="s">
        <v>252</v>
      </c>
    </row>
    <row r="2" spans="1:6" ht="28.8" x14ac:dyDescent="0.3">
      <c r="A2" s="49" t="str">
        <f>'Cloud-S'!B2</f>
        <v>Google Workspace for Business (Plus)</v>
      </c>
      <c r="B2" s="51" t="s">
        <v>256</v>
      </c>
      <c r="C2" s="51" t="s">
        <v>282</v>
      </c>
      <c r="D2" s="58">
        <f>'Cloud-S'!B16</f>
        <v>2970</v>
      </c>
      <c r="E2" s="54">
        <v>0</v>
      </c>
      <c r="F2" s="52" t="s">
        <v>253</v>
      </c>
    </row>
    <row r="3" spans="1:6" ht="28.8" x14ac:dyDescent="0.3">
      <c r="A3" s="49" t="str">
        <f>ISP!B4</f>
        <v>Telstra business nbn Enterprise Ethernet</v>
      </c>
      <c r="B3" s="51" t="s">
        <v>256</v>
      </c>
      <c r="C3" s="51" t="s">
        <v>282</v>
      </c>
      <c r="D3" s="58">
        <f>ISP!C10</f>
        <v>2520</v>
      </c>
      <c r="E3" s="54">
        <v>0</v>
      </c>
      <c r="F3" s="52" t="s">
        <v>255</v>
      </c>
    </row>
    <row r="4" spans="1:6" ht="28.8" x14ac:dyDescent="0.3">
      <c r="A4" s="49" t="str">
        <f>'HW-Net'!B2</f>
        <v>USW-Pro-48-POE</v>
      </c>
      <c r="B4" s="51" t="s">
        <v>256</v>
      </c>
      <c r="C4" s="51" t="s">
        <v>261</v>
      </c>
      <c r="D4" s="58">
        <f>'HW-Net'!C2</f>
        <v>2349</v>
      </c>
      <c r="E4" s="54">
        <v>17</v>
      </c>
      <c r="F4" s="52" t="s">
        <v>262</v>
      </c>
    </row>
    <row r="5" spans="1:6" ht="28.8" x14ac:dyDescent="0.3">
      <c r="A5" s="49" t="str">
        <f>'HW-Net'!B3</f>
        <v>USW-Pro-24-POE</v>
      </c>
      <c r="B5" s="51" t="s">
        <v>258</v>
      </c>
      <c r="C5" s="51" t="s">
        <v>261</v>
      </c>
      <c r="D5" s="58">
        <f>'HW-Net'!C3</f>
        <v>1479</v>
      </c>
      <c r="E5" s="54">
        <v>17</v>
      </c>
      <c r="F5" s="52" t="s">
        <v>262</v>
      </c>
    </row>
    <row r="6" spans="1:6" ht="28.8" x14ac:dyDescent="0.3">
      <c r="A6" s="49" t="str">
        <f>'HW-Net'!B10</f>
        <v>netgear wax630e</v>
      </c>
      <c r="B6" s="51" t="s">
        <v>260</v>
      </c>
      <c r="C6" s="51" t="s">
        <v>276</v>
      </c>
      <c r="D6" s="58">
        <f>'HW-Net'!C10</f>
        <v>99</v>
      </c>
      <c r="E6" s="54">
        <v>0</v>
      </c>
      <c r="F6" s="52" t="s">
        <v>277</v>
      </c>
    </row>
    <row r="7" spans="1:6" ht="28.8" x14ac:dyDescent="0.3">
      <c r="A7" s="49" t="str">
        <f>'HW-Net'!B13</f>
        <v>CAT6A S/FTP Cable on Reel w/ PVC Jacket | 305m Roll Blue</v>
      </c>
      <c r="B7" s="51" t="s">
        <v>260</v>
      </c>
      <c r="C7" s="51" t="s">
        <v>278</v>
      </c>
      <c r="D7" s="59">
        <f>'HW-Net'!C13</f>
        <v>1496</v>
      </c>
      <c r="E7" s="54">
        <v>0</v>
      </c>
      <c r="F7" s="52" t="s">
        <v>281</v>
      </c>
    </row>
    <row r="8" spans="1:6" customFormat="1" x14ac:dyDescent="0.3">
      <c r="E8" s="57"/>
    </row>
    <row r="9" spans="1:6" customFormat="1" x14ac:dyDescent="0.3">
      <c r="E9" s="57"/>
    </row>
    <row r="10" spans="1:6" customFormat="1" ht="21" x14ac:dyDescent="0.4">
      <c r="A10" s="75" t="s">
        <v>224</v>
      </c>
      <c r="B10" s="56"/>
      <c r="C10" s="56"/>
      <c r="D10" s="60">
        <f>SUM(D2:D7)</f>
        <v>10913</v>
      </c>
      <c r="E10" s="60">
        <f>SUM(E2:E7)</f>
        <v>34</v>
      </c>
    </row>
    <row r="11" spans="1:6" customFormat="1" x14ac:dyDescent="0.3">
      <c r="A11" s="75"/>
      <c r="B11" s="55"/>
      <c r="C11" s="55"/>
      <c r="D11" s="55"/>
      <c r="E11" s="55"/>
    </row>
    <row r="12" spans="1:6" customFormat="1" x14ac:dyDescent="0.3">
      <c r="A12" s="75"/>
      <c r="B12" s="55"/>
      <c r="C12" s="55"/>
      <c r="D12" s="73">
        <f>D10+E10</f>
        <v>10947</v>
      </c>
      <c r="E12" s="74"/>
    </row>
    <row r="13" spans="1:6" x14ac:dyDescent="0.3">
      <c r="A13" s="75"/>
      <c r="B13" s="61"/>
      <c r="C13" s="61"/>
      <c r="D13" s="74"/>
      <c r="E13" s="74"/>
    </row>
  </sheetData>
  <mergeCells count="2">
    <mergeCell ref="D12:E13"/>
    <mergeCell ref="A10:A13"/>
  </mergeCells>
  <hyperlinks>
    <hyperlink ref="F2" r:id="rId1" xr:uid="{E581D07F-2DF0-43A8-BB18-A176F523CD47}"/>
    <hyperlink ref="F4" r:id="rId2" xr:uid="{5EED0F08-EEF3-41D3-93AD-27FCD3F5AFE3}"/>
    <hyperlink ref="F5" r:id="rId3" xr:uid="{92C1B8D2-A16D-460F-9202-B04540535CC9}"/>
    <hyperlink ref="F3" r:id="rId4" xr:uid="{49022709-FF8E-4349-9689-10520C144DDC}"/>
    <hyperlink ref="F6" r:id="rId5" xr:uid="{8D9BC3FD-2021-4810-824A-1C6FFA61636A}"/>
    <hyperlink ref="F7" r:id="rId6" xr:uid="{FDBD65CF-EC91-4EFB-B737-DE17C747AC4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tabSelected="1" workbookViewId="0">
      <selection activeCell="L3" sqref="L3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19" t="s">
        <v>28</v>
      </c>
      <c r="C1" s="9" t="s">
        <v>34</v>
      </c>
      <c r="D1" s="9" t="s">
        <v>35</v>
      </c>
    </row>
    <row r="2" spans="1:4" ht="43.2" x14ac:dyDescent="0.3">
      <c r="A2" s="17" t="s">
        <v>23</v>
      </c>
      <c r="B2" s="76" t="s">
        <v>156</v>
      </c>
      <c r="C2" s="18" t="s">
        <v>30</v>
      </c>
      <c r="D2" s="3" t="s">
        <v>30</v>
      </c>
    </row>
    <row r="3" spans="1:4" ht="59.4" customHeight="1" thickBot="1" x14ac:dyDescent="0.35">
      <c r="A3" s="17" t="s">
        <v>24</v>
      </c>
      <c r="B3" s="77"/>
      <c r="C3" s="22" t="s">
        <v>29</v>
      </c>
      <c r="D3" s="24" t="s">
        <v>29</v>
      </c>
    </row>
    <row r="4" spans="1:4" ht="87" thickBot="1" x14ac:dyDescent="0.35">
      <c r="A4" s="8" t="s">
        <v>25</v>
      </c>
      <c r="B4" s="21" t="s">
        <v>30</v>
      </c>
      <c r="C4" s="23" t="s">
        <v>32</v>
      </c>
      <c r="D4" s="23" t="s">
        <v>33</v>
      </c>
    </row>
    <row r="5" spans="1:4" ht="57.6" x14ac:dyDescent="0.3">
      <c r="A5" s="8" t="s">
        <v>26</v>
      </c>
      <c r="B5" s="3" t="s">
        <v>29</v>
      </c>
      <c r="C5" s="20" t="s">
        <v>29</v>
      </c>
      <c r="D5" s="20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78E0-EE4A-4C5B-AB4F-CAC8796150B8}">
  <dimension ref="A1:M31"/>
  <sheetViews>
    <sheetView zoomScaleNormal="100" workbookViewId="0">
      <selection sqref="A1:K11"/>
    </sheetView>
  </sheetViews>
  <sheetFormatPr defaultRowHeight="14.4" x14ac:dyDescent="0.3"/>
  <cols>
    <col min="1" max="1" width="12" style="78" customWidth="1"/>
    <col min="2" max="6" width="10.109375" style="53" customWidth="1"/>
    <col min="7" max="7" width="10.88671875" style="53" customWidth="1"/>
    <col min="8" max="12" width="8.88671875" style="53"/>
    <col min="13" max="13" width="10" style="53" bestFit="1" customWidth="1"/>
    <col min="14" max="16384" width="8.88671875" style="53"/>
  </cols>
  <sheetData>
    <row r="1" spans="1:13" ht="43.2" x14ac:dyDescent="0.3">
      <c r="A1" s="4" t="s">
        <v>303</v>
      </c>
      <c r="B1" s="4" t="s">
        <v>297</v>
      </c>
      <c r="C1" s="4" t="s">
        <v>298</v>
      </c>
      <c r="D1" s="4" t="s">
        <v>257</v>
      </c>
      <c r="E1" s="4" t="s">
        <v>259</v>
      </c>
      <c r="F1" s="4" t="s">
        <v>299</v>
      </c>
      <c r="G1" s="4" t="s">
        <v>300</v>
      </c>
      <c r="H1" s="4" t="s">
        <v>301</v>
      </c>
      <c r="I1" s="4" t="s">
        <v>294</v>
      </c>
      <c r="J1" s="4" t="s">
        <v>302</v>
      </c>
      <c r="K1" s="4" t="s">
        <v>295</v>
      </c>
    </row>
    <row r="2" spans="1:13" s="69" customFormat="1" ht="28.8" x14ac:dyDescent="0.3">
      <c r="A2" s="80" t="s">
        <v>297</v>
      </c>
      <c r="B2" s="82" t="s">
        <v>296</v>
      </c>
      <c r="C2" s="70"/>
      <c r="D2" s="70"/>
      <c r="E2" s="70"/>
      <c r="F2" s="70"/>
      <c r="G2" s="70"/>
      <c r="H2" s="70"/>
      <c r="I2" s="70"/>
      <c r="J2" s="70"/>
      <c r="K2" s="70"/>
    </row>
    <row r="3" spans="1:13" ht="63" customHeight="1" x14ac:dyDescent="0.3">
      <c r="A3" s="80" t="s">
        <v>298</v>
      </c>
      <c r="B3" s="70"/>
      <c r="C3" s="82" t="s">
        <v>296</v>
      </c>
      <c r="D3" s="70"/>
      <c r="E3" s="70"/>
      <c r="F3" s="70"/>
      <c r="G3" s="70"/>
      <c r="H3" s="70"/>
      <c r="I3" s="70"/>
      <c r="J3" s="70"/>
      <c r="K3" s="70"/>
      <c r="M3" s="83" t="s">
        <v>291</v>
      </c>
    </row>
    <row r="4" spans="1:13" ht="28.8" x14ac:dyDescent="0.3">
      <c r="A4" s="80" t="s">
        <v>257</v>
      </c>
      <c r="B4" s="70"/>
      <c r="C4" s="70"/>
      <c r="D4" s="82" t="s">
        <v>296</v>
      </c>
      <c r="E4" s="72"/>
      <c r="F4" s="81" t="s">
        <v>296</v>
      </c>
      <c r="G4" s="72"/>
      <c r="H4" s="72"/>
      <c r="I4" s="72"/>
      <c r="J4" s="72"/>
      <c r="K4" s="71"/>
      <c r="M4" s="84" t="s">
        <v>292</v>
      </c>
    </row>
    <row r="5" spans="1:13" ht="28.8" x14ac:dyDescent="0.3">
      <c r="A5" s="80" t="s">
        <v>259</v>
      </c>
      <c r="B5" s="70"/>
      <c r="C5" s="70"/>
      <c r="D5" s="72"/>
      <c r="E5" s="82" t="s">
        <v>296</v>
      </c>
      <c r="F5" s="81" t="s">
        <v>296</v>
      </c>
      <c r="G5" s="72"/>
      <c r="H5" s="72"/>
      <c r="I5" s="72"/>
      <c r="J5" s="72"/>
      <c r="K5" s="71"/>
      <c r="M5" s="85" t="s">
        <v>293</v>
      </c>
    </row>
    <row r="6" spans="1:13" ht="28.8" x14ac:dyDescent="0.3">
      <c r="A6" s="80" t="s">
        <v>299</v>
      </c>
      <c r="B6" s="70"/>
      <c r="C6" s="70"/>
      <c r="D6" s="81" t="s">
        <v>296</v>
      </c>
      <c r="E6" s="81" t="s">
        <v>296</v>
      </c>
      <c r="F6" s="82" t="s">
        <v>296</v>
      </c>
      <c r="G6" s="81" t="s">
        <v>296</v>
      </c>
      <c r="H6" s="81" t="s">
        <v>296</v>
      </c>
      <c r="I6" s="72"/>
      <c r="J6" s="72"/>
      <c r="K6" s="71"/>
    </row>
    <row r="7" spans="1:13" x14ac:dyDescent="0.3">
      <c r="A7" s="80" t="s">
        <v>300</v>
      </c>
      <c r="B7" s="70"/>
      <c r="C7" s="70"/>
      <c r="D7" s="72"/>
      <c r="E7" s="72"/>
      <c r="F7" s="81" t="s">
        <v>296</v>
      </c>
      <c r="G7" s="82" t="s">
        <v>296</v>
      </c>
      <c r="H7" s="72"/>
      <c r="I7" s="72"/>
      <c r="J7" s="72"/>
      <c r="K7" s="71"/>
    </row>
    <row r="8" spans="1:13" ht="28.8" x14ac:dyDescent="0.3">
      <c r="A8" s="80" t="s">
        <v>301</v>
      </c>
      <c r="B8" s="70"/>
      <c r="C8" s="70"/>
      <c r="D8" s="72"/>
      <c r="E8" s="72"/>
      <c r="F8" s="81" t="s">
        <v>296</v>
      </c>
      <c r="G8" s="72"/>
      <c r="H8" s="82" t="s">
        <v>296</v>
      </c>
      <c r="I8" s="72"/>
      <c r="J8" s="72"/>
      <c r="K8" s="71"/>
    </row>
    <row r="9" spans="1:13" x14ac:dyDescent="0.3">
      <c r="A9" s="80" t="s">
        <v>294</v>
      </c>
      <c r="B9" s="70"/>
      <c r="C9" s="70"/>
      <c r="D9" s="72"/>
      <c r="E9" s="72"/>
      <c r="F9" s="81" t="s">
        <v>296</v>
      </c>
      <c r="G9" s="72"/>
      <c r="H9" s="72"/>
      <c r="I9" s="82" t="s">
        <v>296</v>
      </c>
      <c r="J9" s="72"/>
      <c r="K9" s="71"/>
    </row>
    <row r="10" spans="1:13" ht="28.2" customHeight="1" x14ac:dyDescent="0.3">
      <c r="A10" s="80" t="s">
        <v>302</v>
      </c>
      <c r="B10" s="70"/>
      <c r="C10" s="70"/>
      <c r="D10" s="72"/>
      <c r="E10" s="72"/>
      <c r="F10" s="81" t="s">
        <v>296</v>
      </c>
      <c r="G10" s="72"/>
      <c r="H10" s="72"/>
      <c r="I10" s="72"/>
      <c r="J10" s="82" t="s">
        <v>296</v>
      </c>
      <c r="K10" s="71"/>
    </row>
    <row r="11" spans="1:13" x14ac:dyDescent="0.3">
      <c r="A11" s="80" t="s">
        <v>295</v>
      </c>
      <c r="B11" s="70"/>
      <c r="C11" s="70"/>
      <c r="D11" s="71"/>
      <c r="E11" s="71"/>
      <c r="F11" s="71"/>
      <c r="G11" s="71"/>
      <c r="H11" s="71"/>
      <c r="I11" s="71"/>
      <c r="J11" s="71"/>
      <c r="K11" s="82" t="s">
        <v>296</v>
      </c>
    </row>
    <row r="12" spans="1:13" ht="34.200000000000003" customHeight="1" x14ac:dyDescent="0.3">
      <c r="A12"/>
      <c r="B12"/>
      <c r="C12"/>
      <c r="D12"/>
      <c r="E12"/>
      <c r="F12"/>
      <c r="G12"/>
      <c r="H12"/>
      <c r="I12"/>
      <c r="J12"/>
    </row>
    <row r="13" spans="1:13" x14ac:dyDescent="0.3">
      <c r="A13"/>
      <c r="B13"/>
      <c r="C13"/>
      <c r="D13"/>
      <c r="E13"/>
      <c r="F13"/>
      <c r="G13"/>
      <c r="H13"/>
      <c r="I13"/>
      <c r="J13"/>
    </row>
    <row r="14" spans="1:13" x14ac:dyDescent="0.3">
      <c r="A14"/>
      <c r="B14"/>
      <c r="C14"/>
      <c r="D14"/>
      <c r="E14"/>
      <c r="F14"/>
      <c r="G14"/>
      <c r="H14"/>
      <c r="I14"/>
      <c r="J14"/>
    </row>
    <row r="21" spans="12:12" x14ac:dyDescent="0.3">
      <c r="L21" s="11"/>
    </row>
    <row r="22" spans="12:12" x14ac:dyDescent="0.3">
      <c r="L22" s="79"/>
    </row>
    <row r="23" spans="12:12" x14ac:dyDescent="0.3">
      <c r="L23" s="79"/>
    </row>
    <row r="24" spans="12:12" x14ac:dyDescent="0.3">
      <c r="L24" s="79"/>
    </row>
    <row r="25" spans="12:12" x14ac:dyDescent="0.3">
      <c r="L25" s="79"/>
    </row>
    <row r="26" spans="12:12" x14ac:dyDescent="0.3">
      <c r="L26" s="79"/>
    </row>
    <row r="27" spans="12:12" x14ac:dyDescent="0.3">
      <c r="L27" s="79"/>
    </row>
    <row r="28" spans="12:12" x14ac:dyDescent="0.3">
      <c r="L28" s="79"/>
    </row>
    <row r="29" spans="12:12" x14ac:dyDescent="0.3">
      <c r="L29" s="79"/>
    </row>
    <row r="30" spans="12:12" x14ac:dyDescent="0.3">
      <c r="L30" s="79"/>
    </row>
    <row r="31" spans="12:12" x14ac:dyDescent="0.3">
      <c r="L31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Cloud-S</vt:lpstr>
      <vt:lpstr>ISP</vt:lpstr>
      <vt:lpstr>HW-Net</vt:lpstr>
      <vt:lpstr>Availability</vt:lpstr>
      <vt:lpstr>ReqVSMatrix</vt:lpstr>
      <vt:lpstr>InterMatrix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2025-10-22T00:31:47Z</dcterms:modified>
</cp:coreProperties>
</file>