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GUI MANUAL\ASI BUSINESS FORMS\Laser Forms in PDF\Estimates\Corrugated\"/>
    </mc:Choice>
  </mc:AlternateContent>
  <bookViews>
    <workbookView xWindow="360" yWindow="30" windowWidth="11295" windowHeight="6495"/>
  </bookViews>
  <sheets>
    <sheet name="Report" sheetId="1" r:id="rId1"/>
    <sheet name="Data" sheetId="2" r:id="rId2"/>
  </sheets>
  <definedNames>
    <definedName name="Adder1">Data!$B$18</definedName>
    <definedName name="Adder2">Data!$B$19</definedName>
    <definedName name="Adder3">Data!$B$20</definedName>
    <definedName name="CadNo">Data!$B$14</definedName>
    <definedName name="Count">Data!$B$49</definedName>
    <definedName name="Customer">Data!$B$1</definedName>
    <definedName name="CustomerName">Data!$B$2</definedName>
    <definedName name="CustomerPartNo">Data!$B$5</definedName>
    <definedName name="CuttingDieNo">Data!$B$33</definedName>
    <definedName name="CuttingDiePrep">Data!$B$34</definedName>
    <definedName name="Depth">Data!$B$8</definedName>
    <definedName name="EstNo">Data!$B$3</definedName>
    <definedName name="Farm">Data!$B$67</definedName>
    <definedName name="FGItemNo">Data!$B$4</definedName>
    <definedName name="Flute">Data!$B$16</definedName>
    <definedName name="Ink1Code">Data!$B$21</definedName>
    <definedName name="Ink1Desc">Data!$B$27</definedName>
    <definedName name="Ink1Pct">Data!$B$22</definedName>
    <definedName name="Ink2Code">Data!$B$23</definedName>
    <definedName name="Ink2Desc">Data!$B$28</definedName>
    <definedName name="Ink2Pct">Data!$B$24</definedName>
    <definedName name="Ink3Code">Data!$B$25</definedName>
    <definedName name="Ink3Desc">Data!$B$29</definedName>
    <definedName name="Ink3Pct">Data!$B$26</definedName>
    <definedName name="ItemDescription">Data!$B$12</definedName>
    <definedName name="ItemName">Data!$B$11</definedName>
    <definedName name="Length">Data!$B$6</definedName>
    <definedName name="Mach1Code">Data!$B$37</definedName>
    <definedName name="Mach1Name">Data!$B$38</definedName>
    <definedName name="Mach2Code">Data!$B$39</definedName>
    <definedName name="Mach2Name">Data!$B$40</definedName>
    <definedName name="Mach3Code">Data!$B$41</definedName>
    <definedName name="Mach3Name">Data!$B$42</definedName>
    <definedName name="Mach4Code">Data!$B$43</definedName>
    <definedName name="Mach4Name">Data!$B$44</definedName>
    <definedName name="Mach5Code">Data!$B$45</definedName>
    <definedName name="Mach5Name">Data!$B$46</definedName>
    <definedName name="OrderDueDate">Data!$B$10</definedName>
    <definedName name="OrderNo">Data!$B$9</definedName>
    <definedName name="PackingCode">Data!$B$47</definedName>
    <definedName name="PalletNo">Data!$B$48</definedName>
    <definedName name="_xlnm.Print_Area" localSheetId="0">Report!$B$2:$N$63</definedName>
    <definedName name="PrintPlateNo">Data!$B$35</definedName>
    <definedName name="PrintPlatePrep">Data!$B$36</definedName>
    <definedName name="QtyOutDC">Data!$B$63</definedName>
    <definedName name="QtyOutPR">Data!$B$64</definedName>
    <definedName name="Quantity1">Data!$B$69</definedName>
    <definedName name="Quantity2">Data!$B$70</definedName>
    <definedName name="Quantity3">Data!$B$71</definedName>
    <definedName name="Quantity4">Data!$B$72</definedName>
    <definedName name="Quantity5">Data!$B$73</definedName>
    <definedName name="QuoteNo">Data!$B$13</definedName>
    <definedName name="ShipToAdd1">Data!$B$52</definedName>
    <definedName name="ShipToAdd2">Data!$B$53</definedName>
    <definedName name="ShipToCity">Data!$B$54</definedName>
    <definedName name="ShipToContact">Data!$B$57</definedName>
    <definedName name="ShipToDockHrs">Data!$B$58</definedName>
    <definedName name="ShipToNo">Data!$B$51</definedName>
    <definedName name="ShipToPhone">Data!$B$60</definedName>
    <definedName name="ShipToPhoneArea">Data!$B$62</definedName>
    <definedName name="ShipToPhoneCtry">Data!$B$61</definedName>
    <definedName name="ShipToState">Data!$B$55</definedName>
    <definedName name="ShipToWarehouse">Data!$B$59</definedName>
    <definedName name="ShipToZip">Data!$B$56</definedName>
    <definedName name="SpecNote1">Data!$F$1</definedName>
    <definedName name="SpecNote2">Data!$F$2</definedName>
    <definedName name="SpecNote3">Data!$F$3</definedName>
    <definedName name="SpecNote4">Data!$F$4</definedName>
    <definedName name="SpecNote5">Data!$F$5</definedName>
    <definedName name="SpecNote6">Data!$F$6</definedName>
    <definedName name="SpecNotes">Data!$F:$F</definedName>
    <definedName name="StackCode">Data!$B$50</definedName>
    <definedName name="Stock">Data!$B$68</definedName>
    <definedName name="StyleCode">Data!$B$15</definedName>
    <definedName name="Test">Data!$B$17</definedName>
    <definedName name="Vendor">Data!$B$65</definedName>
    <definedName name="VendorItem">Data!$B$66</definedName>
    <definedName name="Width">Data!$B$7</definedName>
  </definedNames>
  <calcPr calcId="152511"/>
</workbook>
</file>

<file path=xl/calcChain.xml><?xml version="1.0" encoding="utf-8"?>
<calcChain xmlns="http://schemas.openxmlformats.org/spreadsheetml/2006/main">
  <c r="C45" i="1" l="1"/>
  <c r="M47" i="1"/>
  <c r="E2" i="1" l="1"/>
  <c r="E4" i="1"/>
  <c r="E6" i="1"/>
  <c r="E8" i="1"/>
  <c r="E49" i="1"/>
  <c r="E48" i="1"/>
  <c r="E47" i="1"/>
  <c r="E46" i="1"/>
  <c r="E45" i="1"/>
  <c r="M48" i="1"/>
  <c r="M45" i="1"/>
  <c r="D57" i="1"/>
  <c r="D56" i="1"/>
  <c r="D55" i="1"/>
  <c r="D54" i="1"/>
  <c r="D53" i="1"/>
  <c r="M27" i="1"/>
  <c r="E41" i="1" l="1"/>
  <c r="J2" i="1"/>
  <c r="N2" i="1"/>
  <c r="J4" i="1"/>
  <c r="N4" i="1"/>
  <c r="J6" i="1"/>
  <c r="N6" i="1"/>
  <c r="J8" i="1"/>
  <c r="N8" i="1"/>
  <c r="E10" i="1"/>
  <c r="L10" i="1"/>
  <c r="E11" i="1"/>
  <c r="L11" i="1"/>
  <c r="L12" i="1"/>
  <c r="J22" i="1"/>
  <c r="L22" i="1" s="1"/>
  <c r="K22" i="1"/>
  <c r="J23" i="1"/>
  <c r="L23" i="1" s="1"/>
  <c r="J24" i="1"/>
  <c r="L24" i="1" s="1"/>
  <c r="K24" i="1"/>
  <c r="J26" i="1"/>
  <c r="J28" i="1"/>
  <c r="C32" i="1"/>
  <c r="E32" i="1" s="1"/>
  <c r="K32" i="1"/>
  <c r="C33" i="1"/>
  <c r="E33" i="1" s="1"/>
  <c r="K33" i="1"/>
  <c r="C34" i="1"/>
  <c r="E34" i="1" s="1"/>
  <c r="K34" i="1"/>
  <c r="C35" i="1"/>
  <c r="E35" i="1" s="1"/>
  <c r="K35" i="1"/>
  <c r="C36" i="1"/>
  <c r="E36" i="1" s="1"/>
  <c r="E39" i="1"/>
  <c r="M39" i="1"/>
  <c r="E40" i="1"/>
  <c r="M40" i="1"/>
  <c r="M41" i="1"/>
  <c r="E42" i="1"/>
  <c r="J42" i="1"/>
  <c r="K23" i="1" l="1"/>
</calcChain>
</file>

<file path=xl/sharedStrings.xml><?xml version="1.0" encoding="utf-8"?>
<sst xmlns="http://schemas.openxmlformats.org/spreadsheetml/2006/main" count="174" uniqueCount="168">
  <si>
    <t>SHIPPING / RELEASE INFO</t>
  </si>
  <si>
    <t>DESIGN:</t>
  </si>
  <si>
    <t>DATE:</t>
  </si>
  <si>
    <t>CSR:</t>
  </si>
  <si>
    <t>ITEM NAME:</t>
  </si>
  <si>
    <t>FLUTE:</t>
  </si>
  <si>
    <t>TEST:</t>
  </si>
  <si>
    <t>APPROVED BY:</t>
  </si>
  <si>
    <t>SHIP TO ADDRESS:</t>
  </si>
  <si>
    <t>VENDOR:</t>
  </si>
  <si>
    <t>VENDOR ITEM #:</t>
  </si>
  <si>
    <t>MANUFACTURING</t>
  </si>
  <si>
    <t>COMPANY:</t>
  </si>
  <si>
    <t>CAD #:</t>
  </si>
  <si>
    <t>DESCRIPTION:</t>
  </si>
  <si>
    <t>L x W x D:</t>
  </si>
  <si>
    <t>QUOTE #:</t>
  </si>
  <si>
    <t>ORDER DUE DATE:</t>
  </si>
  <si>
    <t>ESTIMATE #:</t>
  </si>
  <si>
    <t>STYLE CODE:</t>
  </si>
  <si>
    <t>PACKING CODE:</t>
  </si>
  <si>
    <t>PALLET #:</t>
  </si>
  <si>
    <t>STACK CODE:</t>
  </si>
  <si>
    <t>CUST #:</t>
  </si>
  <si>
    <t>FG ITEM #:</t>
  </si>
  <si>
    <t>PART#:</t>
  </si>
  <si>
    <r>
      <t xml:space="preserve"> </t>
    </r>
    <r>
      <rPr>
        <b/>
        <sz val="9"/>
        <rFont val="Wingdings 2"/>
        <family val="1"/>
        <charset val="2"/>
      </rPr>
      <t/>
    </r>
  </si>
  <si>
    <t xml:space="preserve">MFG JOINT:  </t>
  </si>
  <si>
    <t>OTHER:</t>
  </si>
  <si>
    <t>ADDER 1:</t>
  </si>
  <si>
    <t>ADDER 3:</t>
  </si>
  <si>
    <t>ADDER 2:</t>
  </si>
  <si>
    <t>CUSTOM CARTON</t>
  </si>
  <si>
    <t xml:space="preserve">PLAIN CARTON   </t>
  </si>
  <si>
    <r>
      <t xml:space="preserve">UNITIZING: </t>
    </r>
    <r>
      <rPr>
        <b/>
        <sz val="9"/>
        <rFont val="Wingdings 2"/>
        <family val="1"/>
        <charset val="2"/>
      </rPr>
      <t>£</t>
    </r>
    <r>
      <rPr>
        <b/>
        <sz val="9"/>
        <rFont val="Arial"/>
        <family val="2"/>
      </rPr>
      <t xml:space="preserve"> Standard  </t>
    </r>
    <r>
      <rPr>
        <b/>
        <sz val="9"/>
        <rFont val="Wingdings 2"/>
        <family val="1"/>
        <charset val="2"/>
      </rPr>
      <t>£</t>
    </r>
    <r>
      <rPr>
        <b/>
        <sz val="9"/>
        <rFont val="Arial"/>
        <family val="2"/>
      </rPr>
      <t xml:space="preserve"> Special/Custom</t>
    </r>
  </si>
  <si>
    <t>QTY OUT:</t>
  </si>
  <si>
    <t>COUNT:</t>
  </si>
  <si>
    <t>UNITIZING</t>
  </si>
  <si>
    <t>SHIP TO ID:</t>
  </si>
  <si>
    <t>DOCK HOURS:</t>
  </si>
  <si>
    <t>CONTACT:</t>
  </si>
  <si>
    <t>PHONE:</t>
  </si>
  <si>
    <t>FARM:</t>
  </si>
  <si>
    <t>PRODUCTION:</t>
  </si>
  <si>
    <t>INK 1:</t>
  </si>
  <si>
    <t>INK 2:</t>
  </si>
  <si>
    <t>Customer</t>
  </si>
  <si>
    <t>DIE PREP CODE:</t>
  </si>
  <si>
    <r>
      <t>PLATE PREP CODE</t>
    </r>
    <r>
      <rPr>
        <b/>
        <i/>
        <sz val="9"/>
        <rFont val="Arial"/>
        <family val="2"/>
      </rPr>
      <t>:</t>
    </r>
  </si>
  <si>
    <t>1st:</t>
  </si>
  <si>
    <t>2rd:</t>
  </si>
  <si>
    <t>3rd:</t>
  </si>
  <si>
    <t>4th:</t>
  </si>
  <si>
    <t>5th:</t>
  </si>
  <si>
    <t xml:space="preserve">ROUTING / OPERATIONS </t>
  </si>
  <si>
    <t>Flute:</t>
  </si>
  <si>
    <t>Test:</t>
  </si>
  <si>
    <t>DESIGN/SAMPLE SUPPLIED:</t>
  </si>
  <si>
    <t>Adder1:</t>
  </si>
  <si>
    <t>Adder2:</t>
  </si>
  <si>
    <t>Adder3:</t>
  </si>
  <si>
    <t>INK 3:</t>
  </si>
  <si>
    <t>Ink1Code:</t>
  </si>
  <si>
    <t>Ink1Pct:</t>
  </si>
  <si>
    <t>Ink2Code:</t>
  </si>
  <si>
    <t>Ink2Pct</t>
  </si>
  <si>
    <t>Ink3Code:</t>
  </si>
  <si>
    <t>Ink3Pct:</t>
  </si>
  <si>
    <t>CustomerName:</t>
  </si>
  <si>
    <t>EstNo:</t>
  </si>
  <si>
    <t>FGItemNo</t>
  </si>
  <si>
    <t>CustomerPartNo:</t>
  </si>
  <si>
    <t>Length:</t>
  </si>
  <si>
    <t>Width:</t>
  </si>
  <si>
    <t>Depth:</t>
  </si>
  <si>
    <t>OrderNo:</t>
  </si>
  <si>
    <t>OrderDueDate:</t>
  </si>
  <si>
    <t>ItemName:</t>
  </si>
  <si>
    <t>ItemDescription:</t>
  </si>
  <si>
    <t>QuoteNo:</t>
  </si>
  <si>
    <t>CadNo:</t>
  </si>
  <si>
    <t>StyleCode:</t>
  </si>
  <si>
    <t>OUTSIDE:</t>
  </si>
  <si>
    <t>HOT MELT:</t>
  </si>
  <si>
    <t>INSIDE:</t>
  </si>
  <si>
    <t>COLD SET:</t>
  </si>
  <si>
    <t>N/A:</t>
  </si>
  <si>
    <t>STITCH:</t>
  </si>
  <si>
    <t>CERT:</t>
  </si>
  <si>
    <t>INSIDE DIMENSIONS:</t>
  </si>
  <si>
    <t>CuttingDieNo:</t>
  </si>
  <si>
    <t>CuttingDiePrep:</t>
  </si>
  <si>
    <t>PrintPlateNo:</t>
  </si>
  <si>
    <t>PrintPlatePrep:</t>
  </si>
  <si>
    <t>WAREHOUSE:</t>
  </si>
  <si>
    <t>Mach1Code:</t>
  </si>
  <si>
    <t>Mach1Name:</t>
  </si>
  <si>
    <t>Mach2Code:</t>
  </si>
  <si>
    <t>Mach2Name:</t>
  </si>
  <si>
    <t>Mach3Code:</t>
  </si>
  <si>
    <t>Mach3Name:</t>
  </si>
  <si>
    <t>Mach4Code:</t>
  </si>
  <si>
    <t>Mach4Name:</t>
  </si>
  <si>
    <t>Mach5Code:</t>
  </si>
  <si>
    <t>Mach5Name:</t>
  </si>
  <si>
    <t>PackingCode:</t>
  </si>
  <si>
    <t>PalletNo:</t>
  </si>
  <si>
    <t>Count:</t>
  </si>
  <si>
    <t>StackCode:</t>
  </si>
  <si>
    <t>ShipToNo:</t>
  </si>
  <si>
    <t>ShipToAdd1:</t>
  </si>
  <si>
    <t>ShipToAdd2:</t>
  </si>
  <si>
    <t>ShipToCity:</t>
  </si>
  <si>
    <t>ShipToState:</t>
  </si>
  <si>
    <t>ShipToZip:</t>
  </si>
  <si>
    <t>ShipToContact:</t>
  </si>
  <si>
    <t>ShipToDockHrs:</t>
  </si>
  <si>
    <t>ShipToWarehouse:</t>
  </si>
  <si>
    <t>ShipToPhone:</t>
  </si>
  <si>
    <t>ShipToPhoneCtry</t>
  </si>
  <si>
    <t>ShipToPhoneArea</t>
  </si>
  <si>
    <t>SpecNotes: 1</t>
  </si>
  <si>
    <t>Ink1Desc:</t>
  </si>
  <si>
    <t>Ink2Desc:</t>
  </si>
  <si>
    <t>Ink3Desc:</t>
  </si>
  <si>
    <t>QtyOutDC:</t>
  </si>
  <si>
    <t>QtyOutPR:</t>
  </si>
  <si>
    <t>NOTES:</t>
  </si>
  <si>
    <t>Vendor:</t>
  </si>
  <si>
    <t>VendorItem:</t>
  </si>
  <si>
    <t>Farm:</t>
  </si>
  <si>
    <t>RELEASE QTYS</t>
  </si>
  <si>
    <t>Stock:</t>
  </si>
  <si>
    <t>Quantity1:</t>
  </si>
  <si>
    <t>Quantity2:</t>
  </si>
  <si>
    <t>Quantity3:</t>
  </si>
  <si>
    <t>Quantity4:</t>
  </si>
  <si>
    <t>Quantity5:</t>
  </si>
  <si>
    <t>(If yes, must fill out and attach 03 FORM 05)</t>
  </si>
  <si>
    <t>CUST OMER PART #:</t>
  </si>
  <si>
    <t>(Inventory Agreement is required on all stock runs)</t>
  </si>
  <si>
    <t xml:space="preserve"> (Confirmation via quote, e-mail is required)</t>
  </si>
  <si>
    <t>PO #:</t>
  </si>
  <si>
    <t>(required for order to be processed)</t>
  </si>
  <si>
    <t>CUTTING DIE (YES/NO):</t>
  </si>
  <si>
    <r>
      <t>PRINT PLATE (YES/NO)</t>
    </r>
    <r>
      <rPr>
        <b/>
        <i/>
        <sz val="9"/>
        <rFont val="Arial"/>
        <family val="2"/>
      </rPr>
      <t>:</t>
    </r>
  </si>
  <si>
    <t>Matt21</t>
  </si>
  <si>
    <t>MATTS AUTOMOTIVE PARTS</t>
  </si>
  <si>
    <t>BMatt210167A99</t>
  </si>
  <si>
    <t>Matt21-11773</t>
  </si>
  <si>
    <t>Premier Cost Test</t>
  </si>
  <si>
    <t>RSC</t>
  </si>
  <si>
    <t>B</t>
  </si>
  <si>
    <t>yes</t>
  </si>
  <si>
    <t>PRESS</t>
  </si>
  <si>
    <t>50" PRESS</t>
  </si>
  <si>
    <t>HAIRE</t>
  </si>
  <si>
    <t>HAIRE GLUER</t>
  </si>
  <si>
    <t>B-25</t>
  </si>
  <si>
    <t>Pallet N/C</t>
  </si>
  <si>
    <t>A</t>
  </si>
  <si>
    <t>Hwy 17</t>
  </si>
  <si>
    <t>Surfside Beach</t>
  </si>
  <si>
    <t>SC</t>
  </si>
  <si>
    <t>Joe Rider</t>
  </si>
  <si>
    <t>MAIN</t>
  </si>
  <si>
    <t xml:space="preserve">NO </t>
  </si>
  <si>
    <t>TESt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</si>
</sst>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name val="Wingdings 2"/>
      <family val="1"/>
      <charset val="2"/>
    </font>
    <font>
      <b/>
      <i/>
      <sz val="9"/>
      <name val="Arial"/>
      <family val="2"/>
    </font>
    <font>
      <b/>
      <i/>
      <sz val="7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9"/>
      <color rgb="FF0000FF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i/>
      <sz val="7"/>
      <color rgb="FFFF0000"/>
      <name val="Arial"/>
      <family val="2"/>
    </font>
    <font>
      <b/>
      <sz val="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9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0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0" fillId="0" borderId="9" xfId="0" applyBorder="1"/>
    <xf numFmtId="0" fontId="3" fillId="0" borderId="8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0" fillId="0" borderId="4" xfId="0" applyBorder="1"/>
    <xf numFmtId="0" fontId="7" fillId="0" borderId="6" xfId="0" applyFont="1" applyBorder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" fillId="0" borderId="6" xfId="0" applyFont="1" applyBorder="1"/>
    <xf numFmtId="0" fontId="3" fillId="0" borderId="1" xfId="0" applyFont="1" applyBorder="1" applyAlignment="1">
      <alignment horizontal="right"/>
    </xf>
    <xf numFmtId="0" fontId="10" fillId="0" borderId="0" xfId="0" applyFont="1" applyBorder="1"/>
    <xf numFmtId="0" fontId="6" fillId="0" borderId="6" xfId="0" applyFont="1" applyBorder="1"/>
    <xf numFmtId="0" fontId="0" fillId="0" borderId="4" xfId="0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0" borderId="8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" xfId="0" applyFont="1" applyBorder="1" applyAlignment="1">
      <alignment horizontal="left"/>
    </xf>
    <xf numFmtId="0" fontId="6" fillId="0" borderId="3" xfId="0" applyFont="1" applyBorder="1"/>
    <xf numFmtId="0" fontId="3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7" xfId="0" applyFont="1" applyBorder="1"/>
    <xf numFmtId="0" fontId="11" fillId="0" borderId="0" xfId="0" applyFont="1"/>
    <xf numFmtId="0" fontId="10" fillId="0" borderId="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7" fillId="0" borderId="0" xfId="0" applyFont="1" applyBorder="1"/>
    <xf numFmtId="0" fontId="7" fillId="0" borderId="0" xfId="0" applyFont="1" applyFill="1" applyBorder="1"/>
    <xf numFmtId="0" fontId="7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6" fillId="0" borderId="4" xfId="0" applyFont="1" applyBorder="1"/>
    <xf numFmtId="0" fontId="3" fillId="0" borderId="0" xfId="0" applyFont="1" applyFill="1" applyBorder="1" applyAlignment="1">
      <alignment horizontal="right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8" fillId="0" borderId="3" xfId="0" applyFont="1" applyBorder="1" applyAlignment="1">
      <alignment horizontal="centerContinuous"/>
    </xf>
    <xf numFmtId="0" fontId="8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2" fillId="0" borderId="9" xfId="0" applyFont="1" applyBorder="1" applyAlignment="1">
      <alignment horizontal="centerContinuous"/>
    </xf>
    <xf numFmtId="0" fontId="12" fillId="0" borderId="10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0" xfId="0" applyFont="1" applyBorder="1"/>
    <xf numFmtId="0" fontId="13" fillId="0" borderId="4" xfId="0" applyFont="1" applyBorder="1" applyAlignment="1">
      <alignment horizontal="centerContinuous"/>
    </xf>
    <xf numFmtId="0" fontId="12" fillId="0" borderId="0" xfId="0" applyFont="1" applyBorder="1" applyAlignment="1">
      <alignment horizontal="left"/>
    </xf>
    <xf numFmtId="14" fontId="12" fillId="0" borderId="13" xfId="0" applyNumberFormat="1" applyFont="1" applyBorder="1" applyAlignment="1">
      <alignment horizontal="left"/>
    </xf>
    <xf numFmtId="0" fontId="13" fillId="0" borderId="9" xfId="0" applyFont="1" applyBorder="1"/>
    <xf numFmtId="0" fontId="12" fillId="0" borderId="14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3" fillId="0" borderId="0" xfId="0" applyFont="1" applyBorder="1" applyAlignment="1">
      <alignment horizontal="centerContinuous"/>
    </xf>
    <xf numFmtId="0" fontId="0" fillId="0" borderId="0" xfId="0" applyAlignment="1">
      <alignment horizontal="centerContinuous"/>
    </xf>
    <xf numFmtId="0" fontId="10" fillId="0" borderId="2" xfId="0" applyFont="1" applyBorder="1" applyAlignment="1">
      <alignment horizontal="left"/>
    </xf>
    <xf numFmtId="0" fontId="0" fillId="0" borderId="2" xfId="0" applyBorder="1"/>
    <xf numFmtId="0" fontId="15" fillId="0" borderId="0" xfId="0" applyFont="1" applyBorder="1"/>
    <xf numFmtId="37" fontId="12" fillId="0" borderId="0" xfId="2" applyNumberFormat="1" applyFont="1" applyBorder="1"/>
    <xf numFmtId="0" fontId="16" fillId="0" borderId="0" xfId="0" applyFont="1" applyBorder="1"/>
    <xf numFmtId="164" fontId="16" fillId="0" borderId="0" xfId="1" applyNumberFormat="1" applyFont="1" applyBorder="1"/>
    <xf numFmtId="0" fontId="16" fillId="0" borderId="0" xfId="0" applyFont="1" applyFill="1" applyBorder="1"/>
    <xf numFmtId="164" fontId="16" fillId="0" borderId="9" xfId="1" applyNumberFormat="1" applyFont="1" applyBorder="1"/>
    <xf numFmtId="0" fontId="16" fillId="0" borderId="1" xfId="0" applyFont="1" applyBorder="1"/>
    <xf numFmtId="0" fontId="16" fillId="0" borderId="2" xfId="0" applyFont="1" applyBorder="1" applyAlignment="1">
      <alignment horizontal="left"/>
    </xf>
    <xf numFmtId="0" fontId="3" fillId="0" borderId="0" xfId="0" applyFont="1" applyBorder="1" applyAlignment="1">
      <alignment vertical="center" wrapText="1"/>
    </xf>
    <xf numFmtId="0" fontId="0" fillId="0" borderId="0" xfId="0" applyAlignment="1">
      <alignment wrapText="1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14" fontId="11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257175</xdr:colOff>
          <xdr:row>21</xdr:row>
          <xdr:rowOff>9525</xdr:rowOff>
        </xdr:from>
        <xdr:to>
          <xdr:col>5</xdr:col>
          <xdr:colOff>485775</xdr:colOff>
          <xdr:row>22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257175</xdr:colOff>
          <xdr:row>22</xdr:row>
          <xdr:rowOff>171450</xdr:rowOff>
        </xdr:from>
        <xdr:to>
          <xdr:col>6</xdr:col>
          <xdr:colOff>209550</xdr:colOff>
          <xdr:row>24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257175</xdr:colOff>
          <xdr:row>21</xdr:row>
          <xdr:rowOff>180975</xdr:rowOff>
        </xdr:from>
        <xdr:to>
          <xdr:col>5</xdr:col>
          <xdr:colOff>485775</xdr:colOff>
          <xdr:row>23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14</xdr:row>
          <xdr:rowOff>38100</xdr:rowOff>
        </xdr:from>
        <xdr:to>
          <xdr:col>6</xdr:col>
          <xdr:colOff>238125</xdr:colOff>
          <xdr:row>16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14</xdr:row>
          <xdr:rowOff>38100</xdr:rowOff>
        </xdr:from>
        <xdr:to>
          <xdr:col>9</xdr:col>
          <xdr:colOff>314325</xdr:colOff>
          <xdr:row>16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600075</xdr:colOff>
          <xdr:row>16</xdr:row>
          <xdr:rowOff>142875</xdr:rowOff>
        </xdr:from>
        <xdr:to>
          <xdr:col>11</xdr:col>
          <xdr:colOff>219075</xdr:colOff>
          <xdr:row>18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16</xdr:row>
          <xdr:rowOff>152400</xdr:rowOff>
        </xdr:from>
        <xdr:to>
          <xdr:col>9</xdr:col>
          <xdr:colOff>247650</xdr:colOff>
          <xdr:row>18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16</xdr:row>
          <xdr:rowOff>152400</xdr:rowOff>
        </xdr:from>
        <xdr:to>
          <xdr:col>6</xdr:col>
          <xdr:colOff>247650</xdr:colOff>
          <xdr:row>18</xdr:row>
          <xdr:rowOff>19050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47625</xdr:rowOff>
        </xdr:from>
        <xdr:to>
          <xdr:col>11</xdr:col>
          <xdr:colOff>219075</xdr:colOff>
          <xdr:row>16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13</xdr:row>
          <xdr:rowOff>9525</xdr:rowOff>
        </xdr:from>
        <xdr:to>
          <xdr:col>5</xdr:col>
          <xdr:colOff>504825</xdr:colOff>
          <xdr:row>14</xdr:row>
          <xdr:rowOff>28575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T66"/>
  <sheetViews>
    <sheetView tabSelected="1" zoomScaleNormal="100" workbookViewId="0">
      <selection activeCell="R24" sqref="R24"/>
    </sheetView>
  </sheetViews>
  <sheetFormatPr defaultRowHeight="12.75" x14ac:dyDescent="0.2"/>
  <cols>
    <col min="1" max="1" width="1.7109375" customWidth="1"/>
    <col min="2" max="2" width="4.5703125" customWidth="1"/>
    <col min="3" max="3" width="12" customWidth="1"/>
    <col min="4" max="4" width="3.28515625" customWidth="1"/>
    <col min="5" max="5" width="10.85546875" customWidth="1"/>
    <col min="6" max="6" width="9" customWidth="1"/>
    <col min="7" max="7" width="7.42578125" customWidth="1"/>
    <col min="8" max="8" width="4.28515625" customWidth="1"/>
    <col min="9" max="9" width="6.85546875" customWidth="1"/>
    <col min="10" max="13" width="9" customWidth="1"/>
    <col min="14" max="14" width="11.140625" customWidth="1"/>
  </cols>
  <sheetData>
    <row r="1" spans="2:14" ht="13.5" thickBot="1" x14ac:dyDescent="0.25"/>
    <row r="2" spans="2:14" ht="18.75" customHeight="1" x14ac:dyDescent="0.2">
      <c r="B2" s="46"/>
      <c r="C2" s="47"/>
      <c r="D2" s="47" t="s">
        <v>12</v>
      </c>
      <c r="E2" s="64" t="str">
        <f>IF(CustomerName="","",CustomerName)</f>
        <v>MATTS AUTOMOTIVE PARTS</v>
      </c>
      <c r="F2" s="32"/>
      <c r="G2" s="32"/>
      <c r="H2" s="32"/>
      <c r="I2" s="47" t="s">
        <v>23</v>
      </c>
      <c r="J2" s="64" t="str">
        <f>IF(Customer="","",Customer)</f>
        <v>Matt21</v>
      </c>
      <c r="K2" s="32"/>
      <c r="L2" s="32"/>
      <c r="M2" s="47" t="s">
        <v>17</v>
      </c>
      <c r="N2" s="70">
        <f>IF(OrderDueDate="","",OrderDueDate)</f>
        <v>41841</v>
      </c>
    </row>
    <row r="3" spans="2:14" ht="9.75" customHeight="1" x14ac:dyDescent="0.2">
      <c r="B3" s="14"/>
      <c r="C3" s="7"/>
      <c r="D3" s="7"/>
      <c r="E3" s="67"/>
      <c r="F3" s="7"/>
      <c r="G3" s="7"/>
      <c r="H3" s="7"/>
      <c r="I3" s="7"/>
      <c r="J3" s="67"/>
      <c r="K3" s="7"/>
      <c r="L3" s="7"/>
      <c r="M3" s="7"/>
      <c r="N3" s="71"/>
    </row>
    <row r="4" spans="2:14" ht="15" customHeight="1" x14ac:dyDescent="0.2">
      <c r="B4" s="33"/>
      <c r="C4" s="6"/>
      <c r="D4" s="6" t="s">
        <v>139</v>
      </c>
      <c r="E4" s="65" t="str">
        <f>IF(CustomerPartNo="","",CustomerPartNo)</f>
        <v>Matt21-11773</v>
      </c>
      <c r="F4" s="4"/>
      <c r="G4" s="6"/>
      <c r="H4" s="6"/>
      <c r="I4" s="6" t="s">
        <v>15</v>
      </c>
      <c r="J4" s="65" t="str">
        <f>IF(Length="","",Length&amp;"x"&amp;Width)&amp;IF(Depth="","","x"&amp;Depth)</f>
        <v>10x10x10</v>
      </c>
      <c r="K4" s="4"/>
      <c r="L4" s="4"/>
      <c r="M4" s="6" t="s">
        <v>16</v>
      </c>
      <c r="N4" s="72">
        <f>IF(QuoteNo="","",QuoteNo)</f>
        <v>2339</v>
      </c>
    </row>
    <row r="5" spans="2:14" ht="12.95" customHeight="1" x14ac:dyDescent="0.2">
      <c r="B5" s="14"/>
      <c r="C5" s="7"/>
      <c r="D5" s="7"/>
      <c r="E5" s="67"/>
      <c r="F5" s="7"/>
      <c r="G5" s="7"/>
      <c r="H5" s="7"/>
      <c r="I5" s="7"/>
      <c r="J5" s="67"/>
      <c r="K5" s="7"/>
      <c r="L5" s="7"/>
      <c r="M5" s="7"/>
      <c r="N5" s="71"/>
    </row>
    <row r="6" spans="2:14" ht="15" customHeight="1" x14ac:dyDescent="0.2">
      <c r="B6" s="33"/>
      <c r="C6" s="6"/>
      <c r="D6" s="6" t="s">
        <v>4</v>
      </c>
      <c r="E6" s="65" t="str">
        <f>IF(ItemName="","",ItemName)</f>
        <v>Premier Cost Test</v>
      </c>
      <c r="F6" s="4"/>
      <c r="G6" s="4"/>
      <c r="H6" s="4"/>
      <c r="I6" s="6" t="s">
        <v>14</v>
      </c>
      <c r="J6" s="88" t="str">
        <f>IF(ItemDescription="","",ItemDescription)</f>
        <v/>
      </c>
      <c r="K6" s="4"/>
      <c r="L6" s="6"/>
      <c r="M6" s="6" t="s">
        <v>19</v>
      </c>
      <c r="N6" s="72" t="str">
        <f>IF(StyleCode="","",StyleCode)</f>
        <v>RSC</v>
      </c>
    </row>
    <row r="7" spans="2:14" ht="12.95" customHeight="1" x14ac:dyDescent="0.2">
      <c r="B7" s="14"/>
      <c r="C7" s="7"/>
      <c r="D7" s="7"/>
      <c r="E7" s="67"/>
      <c r="F7" s="7"/>
      <c r="G7" s="7"/>
      <c r="H7" s="7"/>
      <c r="I7" s="7"/>
      <c r="J7" s="67"/>
      <c r="K7" s="7"/>
      <c r="L7" s="7"/>
      <c r="M7" s="7"/>
      <c r="N7" s="71"/>
    </row>
    <row r="8" spans="2:14" ht="15" customHeight="1" thickBot="1" x14ac:dyDescent="0.25">
      <c r="B8" s="11"/>
      <c r="C8" s="34"/>
      <c r="D8" s="26" t="s">
        <v>18</v>
      </c>
      <c r="E8" s="66">
        <f>IF(EstNo="","",EstNo)</f>
        <v>11773</v>
      </c>
      <c r="F8" s="12"/>
      <c r="G8" s="26"/>
      <c r="H8" s="26"/>
      <c r="I8" s="26" t="s">
        <v>24</v>
      </c>
      <c r="J8" s="66" t="str">
        <f>IF(FGItemNo="","",FGItemNo)</f>
        <v>BMatt210167A99</v>
      </c>
      <c r="K8" s="12"/>
      <c r="L8" s="12"/>
      <c r="M8" s="26" t="s">
        <v>13</v>
      </c>
      <c r="N8" s="73" t="str">
        <f>IF(CadNo="","",CadNo)</f>
        <v/>
      </c>
    </row>
    <row r="9" spans="2:14" ht="15" customHeight="1" x14ac:dyDescent="0.25">
      <c r="B9" s="59" t="s">
        <v>11</v>
      </c>
      <c r="C9" s="60"/>
      <c r="D9" s="60"/>
      <c r="E9" s="68"/>
      <c r="F9" s="61"/>
      <c r="G9" s="61"/>
      <c r="H9" s="61"/>
      <c r="I9" s="61"/>
      <c r="J9" s="61"/>
      <c r="K9" s="61"/>
      <c r="L9" s="61"/>
      <c r="M9" s="61"/>
      <c r="N9" s="62"/>
    </row>
    <row r="10" spans="2:14" ht="15" customHeight="1" x14ac:dyDescent="0.2">
      <c r="B10" s="19"/>
      <c r="D10" s="16" t="s">
        <v>5</v>
      </c>
      <c r="E10" s="69" t="str">
        <f>IF(Flute="","",Flute)</f>
        <v>B</v>
      </c>
      <c r="F10" s="7"/>
      <c r="G10" s="7"/>
      <c r="H10" s="7"/>
      <c r="I10" s="7"/>
      <c r="J10" s="7"/>
      <c r="K10" s="16" t="s">
        <v>29</v>
      </c>
      <c r="L10" s="67" t="str">
        <f>IF(Adder1="","",Adder1)</f>
        <v/>
      </c>
      <c r="M10" s="7"/>
      <c r="N10" s="18"/>
    </row>
    <row r="11" spans="2:14" ht="15" customHeight="1" x14ac:dyDescent="0.2">
      <c r="B11" s="19"/>
      <c r="D11" s="16" t="s">
        <v>6</v>
      </c>
      <c r="E11" s="69">
        <f>IF(Test="","",Test)</f>
        <v>250</v>
      </c>
      <c r="F11" s="7"/>
      <c r="G11" s="7"/>
      <c r="H11" s="7"/>
      <c r="I11" s="7"/>
      <c r="J11" s="7"/>
      <c r="K11" s="16" t="s">
        <v>31</v>
      </c>
      <c r="L11" s="67" t="str">
        <f>IF(Adder2="","",Adder2)</f>
        <v/>
      </c>
      <c r="M11" s="7"/>
      <c r="N11" s="18"/>
    </row>
    <row r="12" spans="2:14" ht="15" customHeight="1" x14ac:dyDescent="0.2">
      <c r="B12" s="19"/>
      <c r="F12" s="7"/>
      <c r="G12" s="7"/>
      <c r="H12" s="7"/>
      <c r="J12" s="7"/>
      <c r="K12" s="16" t="s">
        <v>30</v>
      </c>
      <c r="L12" s="67" t="str">
        <f>IF(Adder3="","",Adder3)</f>
        <v/>
      </c>
      <c r="M12" s="7"/>
      <c r="N12" s="18"/>
    </row>
    <row r="13" spans="2:14" ht="5.25" customHeight="1" x14ac:dyDescent="0.2">
      <c r="B13" s="19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8"/>
    </row>
    <row r="14" spans="2:14" ht="15" customHeight="1" x14ac:dyDescent="0.2">
      <c r="B14" s="19"/>
      <c r="E14" s="19" t="s">
        <v>57</v>
      </c>
      <c r="F14" s="7"/>
      <c r="G14" s="7"/>
      <c r="H14" s="7"/>
      <c r="I14" s="7"/>
      <c r="J14" s="7"/>
      <c r="K14" s="16" t="s">
        <v>7</v>
      </c>
      <c r="L14" s="4"/>
      <c r="M14" s="4"/>
      <c r="N14" s="15"/>
    </row>
    <row r="15" spans="2:14" ht="4.5" customHeight="1" thickBot="1" x14ac:dyDescent="0.25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2:14" ht="12.95" customHeight="1" x14ac:dyDescent="0.2">
      <c r="B16" s="8" t="s">
        <v>27</v>
      </c>
      <c r="C16" s="9"/>
      <c r="D16" s="9"/>
      <c r="E16" s="9"/>
      <c r="F16" s="48" t="s">
        <v>84</v>
      </c>
      <c r="G16" s="9"/>
      <c r="H16" s="9"/>
      <c r="I16" s="48" t="s">
        <v>82</v>
      </c>
      <c r="J16" s="9"/>
      <c r="K16" s="48" t="s">
        <v>86</v>
      </c>
      <c r="L16" s="9"/>
      <c r="M16" s="9"/>
      <c r="N16" s="10"/>
    </row>
    <row r="17" spans="2:14" ht="12.95" customHeight="1" x14ac:dyDescent="0.2">
      <c r="B17" s="14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5"/>
    </row>
    <row r="18" spans="2:14" ht="15" customHeight="1" x14ac:dyDescent="0.2">
      <c r="B18" s="14" t="s">
        <v>26</v>
      </c>
      <c r="C18" s="7"/>
      <c r="D18" s="7"/>
      <c r="E18" s="7"/>
      <c r="F18" s="7" t="s">
        <v>85</v>
      </c>
      <c r="G18" s="7"/>
      <c r="H18" s="7"/>
      <c r="I18" s="16" t="s">
        <v>83</v>
      </c>
      <c r="J18" s="7"/>
      <c r="K18" s="16" t="s">
        <v>87</v>
      </c>
      <c r="L18" s="7"/>
      <c r="M18" s="7" t="s">
        <v>28</v>
      </c>
      <c r="N18" s="15"/>
    </row>
    <row r="19" spans="2:14" ht="5.25" customHeight="1" thickBot="1" x14ac:dyDescent="0.25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2:14" ht="12.95" customHeight="1" x14ac:dyDescent="0.2">
      <c r="B20" s="56" t="s">
        <v>33</v>
      </c>
      <c r="C20" s="57"/>
      <c r="D20" s="57"/>
      <c r="E20" s="57"/>
      <c r="F20" s="57"/>
      <c r="G20" s="57"/>
      <c r="H20" s="15"/>
      <c r="I20" s="63" t="s">
        <v>32</v>
      </c>
      <c r="J20" s="57"/>
      <c r="K20" s="57"/>
      <c r="L20" s="57"/>
      <c r="M20" s="57"/>
      <c r="N20" s="58"/>
    </row>
    <row r="21" spans="2:14" ht="5.25" customHeight="1" x14ac:dyDescent="0.2">
      <c r="B21" s="14"/>
      <c r="C21" s="7"/>
      <c r="D21" s="7"/>
      <c r="E21" s="7"/>
      <c r="F21" s="7"/>
      <c r="G21" s="7"/>
      <c r="H21" s="15"/>
      <c r="I21" s="7"/>
      <c r="J21" s="7"/>
      <c r="K21" s="7"/>
      <c r="L21" s="7"/>
      <c r="M21" s="7"/>
      <c r="N21" s="15"/>
    </row>
    <row r="22" spans="2:14" ht="15" customHeight="1" x14ac:dyDescent="0.2">
      <c r="B22" s="14"/>
      <c r="C22" s="7"/>
      <c r="D22" s="7"/>
      <c r="E22" s="16" t="s">
        <v>88</v>
      </c>
      <c r="F22" s="7"/>
      <c r="G22" s="7"/>
      <c r="H22" s="15"/>
      <c r="I22" s="16" t="s">
        <v>44</v>
      </c>
      <c r="J22" s="83" t="str">
        <f>IF(Ink1Code="","",Ink1Code)</f>
        <v/>
      </c>
      <c r="K22" s="84" t="str">
        <f>IF(J22="","",Ink1Pct/100)</f>
        <v/>
      </c>
      <c r="L22" s="84" t="str">
        <f>IF(J22="","",Ink1Desc)</f>
        <v/>
      </c>
      <c r="M22" s="85"/>
      <c r="N22" s="86"/>
    </row>
    <row r="23" spans="2:14" ht="15" customHeight="1" x14ac:dyDescent="0.2">
      <c r="B23" s="14"/>
      <c r="C23" s="7"/>
      <c r="D23" s="7"/>
      <c r="E23" s="16" t="s">
        <v>25</v>
      </c>
      <c r="F23" s="7"/>
      <c r="G23" s="7"/>
      <c r="H23" s="15"/>
      <c r="I23" s="16" t="s">
        <v>45</v>
      </c>
      <c r="J23" s="83" t="str">
        <f>IF(Ink2Code="","",Ink2Code)</f>
        <v/>
      </c>
      <c r="K23" s="84" t="str">
        <f>IF(J23="","",Ink2Pct/100)</f>
        <v/>
      </c>
      <c r="L23" s="84" t="str">
        <f>IF(J23="","",Ink2Desc)</f>
        <v/>
      </c>
      <c r="M23" s="85"/>
      <c r="N23" s="86"/>
    </row>
    <row r="24" spans="2:14" ht="15" customHeight="1" thickBot="1" x14ac:dyDescent="0.25">
      <c r="B24" s="11"/>
      <c r="C24" s="12"/>
      <c r="D24" s="12"/>
      <c r="E24" s="26" t="s">
        <v>89</v>
      </c>
      <c r="F24" s="12"/>
      <c r="G24" s="12"/>
      <c r="H24" s="13"/>
      <c r="I24" s="26" t="s">
        <v>61</v>
      </c>
      <c r="J24" s="87" t="str">
        <f>IF(Ink3Code="","",Ink3Code)</f>
        <v/>
      </c>
      <c r="K24" s="84" t="str">
        <f>IF(J24="","",Ink3Pct/100)</f>
        <v/>
      </c>
      <c r="L24" s="84" t="str">
        <f>IF(J24="","",Ink3Desc)</f>
        <v/>
      </c>
      <c r="M24" s="87"/>
      <c r="N24" s="86"/>
    </row>
    <row r="25" spans="2:14" ht="5.25" customHeight="1" x14ac:dyDescent="0.2">
      <c r="B25" s="8"/>
      <c r="C25" s="9"/>
      <c r="D25" s="9"/>
      <c r="E25" s="21"/>
      <c r="F25" s="9"/>
      <c r="G25" s="9"/>
      <c r="H25" s="9"/>
      <c r="I25" s="9"/>
      <c r="J25" s="9"/>
      <c r="K25" s="9"/>
      <c r="L25" s="9"/>
      <c r="M25" s="9"/>
      <c r="N25" s="10"/>
    </row>
    <row r="26" spans="2:14" ht="15" customHeight="1" x14ac:dyDescent="0.2">
      <c r="B26" s="14"/>
      <c r="D26" s="55" t="s">
        <v>144</v>
      </c>
      <c r="E26" s="65"/>
      <c r="F26" s="7"/>
      <c r="H26" s="7"/>
      <c r="I26" s="55" t="s">
        <v>47</v>
      </c>
      <c r="J26" s="69" t="str">
        <f>IF(CuttingDiePrep="","",CuttingDiePrep)</f>
        <v/>
      </c>
      <c r="K26" s="7"/>
      <c r="N26" s="15"/>
    </row>
    <row r="27" spans="2:14" x14ac:dyDescent="0.2">
      <c r="B27" s="14"/>
      <c r="C27" s="81" t="s">
        <v>138</v>
      </c>
      <c r="D27" s="49"/>
      <c r="E27" s="69"/>
      <c r="F27" s="7"/>
      <c r="G27" s="7"/>
      <c r="H27" s="7"/>
      <c r="I27" s="16"/>
      <c r="J27" s="69"/>
      <c r="K27" s="7"/>
      <c r="L27" s="16" t="s">
        <v>35</v>
      </c>
      <c r="M27" s="69">
        <f>IF(OR(QtyOutDC="",QtyOutDC=0),"",QtyOutDC)</f>
        <v>1</v>
      </c>
      <c r="N27" s="15"/>
    </row>
    <row r="28" spans="2:14" x14ac:dyDescent="0.2">
      <c r="B28" s="14"/>
      <c r="D28" s="55" t="s">
        <v>145</v>
      </c>
      <c r="E28" s="65"/>
      <c r="F28" s="7"/>
      <c r="H28" s="7"/>
      <c r="I28" s="55" t="s">
        <v>48</v>
      </c>
      <c r="J28" s="69" t="str">
        <f>IF(PrintPlatePrep="","",PrintPlatePrep)</f>
        <v/>
      </c>
      <c r="K28" s="7"/>
      <c r="L28" s="16"/>
      <c r="M28" s="69"/>
      <c r="N28" s="15"/>
    </row>
    <row r="29" spans="2:14" x14ac:dyDescent="0.2">
      <c r="B29" s="31"/>
      <c r="C29" s="81" t="s">
        <v>138</v>
      </c>
      <c r="D29" s="50"/>
      <c r="E29" s="7"/>
      <c r="F29" s="7"/>
      <c r="G29" s="7"/>
      <c r="H29" s="7"/>
      <c r="I29" s="16"/>
      <c r="J29" s="7"/>
      <c r="K29" s="7"/>
      <c r="L29" s="16"/>
      <c r="M29" s="7"/>
      <c r="N29" s="15"/>
    </row>
    <row r="30" spans="2:14" ht="5.25" customHeight="1" thickBot="1" x14ac:dyDescent="0.25">
      <c r="B30" s="22"/>
      <c r="C30" s="51"/>
      <c r="D30" s="51"/>
      <c r="E30" s="12"/>
      <c r="F30" s="12"/>
      <c r="G30" s="26"/>
      <c r="H30" s="26"/>
      <c r="I30" s="12"/>
      <c r="J30" s="12"/>
      <c r="K30" s="26"/>
      <c r="L30" s="12"/>
      <c r="M30" s="12"/>
      <c r="N30" s="13"/>
    </row>
    <row r="31" spans="2:14" ht="15" customHeight="1" x14ac:dyDescent="0.25">
      <c r="B31" s="91" t="s">
        <v>54</v>
      </c>
      <c r="C31" s="92"/>
      <c r="D31" s="92"/>
      <c r="E31" s="94"/>
      <c r="F31" s="94"/>
      <c r="G31" s="94"/>
      <c r="H31" s="29"/>
      <c r="I31" s="23"/>
      <c r="J31" s="92" t="s">
        <v>37</v>
      </c>
      <c r="K31" s="94"/>
      <c r="L31" s="94"/>
      <c r="M31" s="94"/>
      <c r="N31" s="24"/>
    </row>
    <row r="32" spans="2:14" ht="15" customHeight="1" x14ac:dyDescent="0.2">
      <c r="B32" s="14" t="s">
        <v>49</v>
      </c>
      <c r="C32" s="69" t="str">
        <f>IF(Mach1Code="","",Mach1Code)</f>
        <v>PRESS</v>
      </c>
      <c r="D32" s="69"/>
      <c r="E32" s="69" t="str">
        <f>IF(C32="","",Mach1Name)</f>
        <v>50" PRESS</v>
      </c>
      <c r="F32" s="7"/>
      <c r="G32" s="7"/>
      <c r="H32" s="7"/>
      <c r="I32" s="2"/>
      <c r="J32" s="16" t="s">
        <v>20</v>
      </c>
      <c r="K32" s="69" t="str">
        <f>IF(PackingCode="","",PackingCode)</f>
        <v>B-25</v>
      </c>
      <c r="L32" s="2"/>
      <c r="M32" s="2"/>
      <c r="N32" s="15"/>
    </row>
    <row r="33" spans="2:20" ht="15" customHeight="1" x14ac:dyDescent="0.2">
      <c r="B33" s="14" t="s">
        <v>50</v>
      </c>
      <c r="C33" s="69" t="str">
        <f>IF(Mach2Code="","",Mach2Code)</f>
        <v>HAIRE</v>
      </c>
      <c r="D33" s="69"/>
      <c r="E33" s="69" t="str">
        <f>IF(C33="","",Mach2Name)</f>
        <v>HAIRE GLUER</v>
      </c>
      <c r="F33" s="7"/>
      <c r="G33" s="7"/>
      <c r="H33" s="7"/>
      <c r="I33" s="2"/>
      <c r="J33" s="16" t="s">
        <v>21</v>
      </c>
      <c r="K33" s="69" t="str">
        <f>IF(PalletNo="","",PalletNo)</f>
        <v>Pallet N/C</v>
      </c>
      <c r="L33" s="2"/>
      <c r="M33" s="2"/>
      <c r="N33" s="15"/>
    </row>
    <row r="34" spans="2:20" ht="15" customHeight="1" x14ac:dyDescent="0.2">
      <c r="B34" s="14" t="s">
        <v>51</v>
      </c>
      <c r="C34" s="69" t="str">
        <f>IF(Mach3Code="","",Mach3Code)</f>
        <v/>
      </c>
      <c r="D34" s="69"/>
      <c r="E34" s="69" t="str">
        <f>IF(C34="","",Mach3Name)</f>
        <v/>
      </c>
      <c r="F34" s="7"/>
      <c r="G34" s="7"/>
      <c r="H34" s="7"/>
      <c r="I34" s="2"/>
      <c r="J34" s="16" t="s">
        <v>36</v>
      </c>
      <c r="K34" s="69">
        <f>IF(Count="","",Count)</f>
        <v>700</v>
      </c>
      <c r="L34" s="2"/>
      <c r="M34" s="2"/>
      <c r="N34" s="15"/>
    </row>
    <row r="35" spans="2:20" ht="15" customHeight="1" x14ac:dyDescent="0.2">
      <c r="B35" s="14" t="s">
        <v>52</v>
      </c>
      <c r="C35" s="69" t="str">
        <f>IF(Mach4Code="","",Mach4Code)</f>
        <v/>
      </c>
      <c r="D35" s="69"/>
      <c r="E35" s="69" t="str">
        <f>IF(C35="","",Mach4Name)</f>
        <v/>
      </c>
      <c r="F35" s="7"/>
      <c r="G35" s="7"/>
      <c r="H35" s="7"/>
      <c r="I35" s="2"/>
      <c r="J35" s="16" t="s">
        <v>22</v>
      </c>
      <c r="K35" s="69" t="str">
        <f>IF(StackCode="","",StackCode)</f>
        <v>A</v>
      </c>
      <c r="L35" s="2"/>
      <c r="M35" s="2"/>
      <c r="N35" s="15"/>
    </row>
    <row r="36" spans="2:20" ht="15" customHeight="1" x14ac:dyDescent="0.2">
      <c r="B36" s="14" t="s">
        <v>53</v>
      </c>
      <c r="C36" s="69" t="str">
        <f>IF(Mach5Code="","",Mach5Code)</f>
        <v/>
      </c>
      <c r="D36" s="69"/>
      <c r="E36" s="69" t="str">
        <f>IF(C36="","",Mach5Name)</f>
        <v/>
      </c>
      <c r="F36" s="7"/>
      <c r="G36" s="7"/>
      <c r="H36" s="7"/>
      <c r="I36" s="2"/>
      <c r="J36" s="7" t="s">
        <v>34</v>
      </c>
      <c r="K36" s="7"/>
      <c r="L36" s="7"/>
      <c r="M36" s="7"/>
      <c r="N36" s="15"/>
    </row>
    <row r="37" spans="2:20" ht="6.75" customHeight="1" thickBot="1" x14ac:dyDescent="0.25">
      <c r="B37" s="25"/>
      <c r="C37" s="52"/>
      <c r="D37" s="52"/>
      <c r="E37" s="12"/>
      <c r="F37" s="12"/>
      <c r="G37" s="12"/>
      <c r="H37" s="12"/>
      <c r="I37" s="1"/>
      <c r="J37" s="26"/>
      <c r="K37" s="12"/>
      <c r="L37" s="12"/>
      <c r="M37" s="12"/>
      <c r="N37" s="13"/>
    </row>
    <row r="38" spans="2:20" ht="15" customHeight="1" x14ac:dyDescent="0.25">
      <c r="B38" s="91" t="s">
        <v>0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3"/>
      <c r="R38" s="7"/>
      <c r="S38" s="7"/>
      <c r="T38" s="17"/>
    </row>
    <row r="39" spans="2:20" ht="15.75" customHeight="1" x14ac:dyDescent="0.2">
      <c r="B39" s="14"/>
      <c r="C39" s="16" t="s">
        <v>8</v>
      </c>
      <c r="D39" s="16"/>
      <c r="E39" s="67" t="str">
        <f>IF(ShipToAdd1="","",ShipToAdd1)</f>
        <v>Hwy 17</v>
      </c>
      <c r="F39" s="7"/>
      <c r="G39" s="7"/>
      <c r="H39" s="7"/>
      <c r="I39" s="7"/>
      <c r="J39" s="7"/>
      <c r="K39" s="7"/>
      <c r="L39" s="16" t="s">
        <v>38</v>
      </c>
      <c r="M39" s="69" t="str">
        <f>IF(ShipToNo="","",ShipToNo)</f>
        <v>Matt21</v>
      </c>
      <c r="N39" s="15"/>
    </row>
    <row r="40" spans="2:20" ht="15.75" customHeight="1" x14ac:dyDescent="0.2">
      <c r="B40" s="14"/>
      <c r="C40" s="7"/>
      <c r="D40" s="7"/>
      <c r="E40" s="67" t="str">
        <f>IF(ShipToAdd2="",IF(ShipToCity="","",ShipToCity&amp;", "&amp;ShipToState&amp;" "&amp;ShipToZip),ShipToAdd2)</f>
        <v>Surfside Beach, SC 29577</v>
      </c>
      <c r="F40" s="7"/>
      <c r="G40" s="7"/>
      <c r="H40" s="7"/>
      <c r="I40" s="7"/>
      <c r="J40" s="7"/>
      <c r="K40" s="7"/>
      <c r="L40" s="16" t="s">
        <v>39</v>
      </c>
      <c r="M40" s="69" t="str">
        <f>IF(ShipToDockHrs="","",ShipToDockHrs)</f>
        <v/>
      </c>
      <c r="N40" s="15"/>
    </row>
    <row r="41" spans="2:20" ht="15" customHeight="1" x14ac:dyDescent="0.2">
      <c r="B41" s="14"/>
      <c r="C41" s="7"/>
      <c r="D41" s="7"/>
      <c r="E41" s="67" t="str">
        <f>IF(ShipToAdd2="","",IF(ShipToCity="","",ShipToCity&amp;", "&amp;ShipToState&amp;" "&amp;ShipToZip))</f>
        <v/>
      </c>
      <c r="F41" s="7"/>
      <c r="G41" s="7"/>
      <c r="H41" s="7"/>
      <c r="I41" s="7"/>
      <c r="J41" s="7"/>
      <c r="K41" s="7"/>
      <c r="L41" s="16" t="s">
        <v>94</v>
      </c>
      <c r="M41" s="69" t="str">
        <f>IF(ShipToWarehouse="","",ShipToWarehouse)</f>
        <v>MAIN</v>
      </c>
      <c r="N41" s="15"/>
    </row>
    <row r="42" spans="2:20" ht="15" customHeight="1" x14ac:dyDescent="0.2">
      <c r="B42" s="19"/>
      <c r="C42" s="16" t="s">
        <v>40</v>
      </c>
      <c r="D42" s="16"/>
      <c r="E42" s="69" t="str">
        <f>IF(ShipToContact="","",ShipToContact)</f>
        <v>Joe Rider</v>
      </c>
      <c r="F42" s="7"/>
      <c r="G42" s="7"/>
      <c r="H42" s="7"/>
      <c r="I42" s="16" t="s">
        <v>41</v>
      </c>
      <c r="J42" s="69" t="str">
        <f>IF(ShipToPhone="","",TEXT(ShipToPhoneCtry,"#####")&amp;" "&amp;TEXT(ShipToPhoneArea,"(###)")&amp;" "&amp;TEXT(ShipToPhone,"###-####"))</f>
        <v xml:space="preserve"> (215) 873-1151</v>
      </c>
      <c r="K42" s="7"/>
      <c r="L42" s="7"/>
      <c r="M42" s="7"/>
      <c r="N42" s="15"/>
    </row>
    <row r="43" spans="2:20" ht="9" customHeight="1" thickBot="1" x14ac:dyDescent="0.25"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</row>
    <row r="44" spans="2:20" ht="9" customHeight="1" x14ac:dyDescent="0.2"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0"/>
    </row>
    <row r="45" spans="2:20" x14ac:dyDescent="0.2">
      <c r="B45" s="19"/>
      <c r="C45" s="16" t="str">
        <f>IF(OR(TRIM(Stock)="",TRIM(Stock)="NO"),"RUN &amp; SHIP QTYS:","STOCK QTYS:")</f>
        <v>RUN &amp; SHIP QTYS:</v>
      </c>
      <c r="D45" s="16">
        <v>1</v>
      </c>
      <c r="E45" s="82">
        <f>IF(OR(Quantity1="",Quantity1=0),"",Quantity1)</f>
        <v>1000</v>
      </c>
      <c r="G45" s="77" t="s">
        <v>131</v>
      </c>
      <c r="H45" s="77"/>
      <c r="I45" s="78"/>
      <c r="K45" s="17"/>
      <c r="L45" s="16" t="s">
        <v>42</v>
      </c>
      <c r="M45" s="67" t="str">
        <f>IF(Farm="","",Farm)</f>
        <v xml:space="preserve">NO </v>
      </c>
      <c r="N45" s="15"/>
    </row>
    <row r="46" spans="2:20" ht="12.75" customHeight="1" x14ac:dyDescent="0.2">
      <c r="B46" s="19"/>
      <c r="D46" s="16">
        <v>2</v>
      </c>
      <c r="E46" s="82" t="str">
        <f>IF(OR(Quantity2="",Quantity2=0),"",Quantity2)</f>
        <v/>
      </c>
      <c r="F46" s="7"/>
      <c r="G46" s="4"/>
      <c r="H46" s="4"/>
      <c r="I46" s="4"/>
      <c r="K46" s="7"/>
      <c r="M46" s="7"/>
      <c r="N46" s="15"/>
    </row>
    <row r="47" spans="2:20" ht="12.75" customHeight="1" x14ac:dyDescent="0.2">
      <c r="B47" s="19"/>
      <c r="D47" s="16">
        <v>3</v>
      </c>
      <c r="E47" s="82" t="str">
        <f>IF(OR(Quantity3="",Quantity3=0),"",Quantity3)</f>
        <v/>
      </c>
      <c r="G47" s="4"/>
      <c r="H47" s="4"/>
      <c r="I47" s="4"/>
      <c r="K47" s="7"/>
      <c r="L47" s="16" t="s">
        <v>9</v>
      </c>
      <c r="M47" s="67" t="str">
        <f>IF(OR(Vendor="",Farm="NO"),"",Vendor)</f>
        <v/>
      </c>
      <c r="N47" s="15"/>
    </row>
    <row r="48" spans="2:20" x14ac:dyDescent="0.2">
      <c r="B48" s="19"/>
      <c r="C48" s="20"/>
      <c r="D48" s="16">
        <v>4</v>
      </c>
      <c r="E48" s="82" t="str">
        <f>IF(OR(Quantity4="",Quantity4=0),"",Quantity4)</f>
        <v/>
      </c>
      <c r="F48" s="7"/>
      <c r="G48" s="4"/>
      <c r="H48" s="4"/>
      <c r="I48" s="4"/>
      <c r="K48" s="7"/>
      <c r="L48" s="16" t="s">
        <v>10</v>
      </c>
      <c r="M48" s="67" t="str">
        <f>IF(VendorItem="","",VendorItem)</f>
        <v/>
      </c>
      <c r="N48" s="15"/>
    </row>
    <row r="49" spans="2:14" x14ac:dyDescent="0.2">
      <c r="B49" s="19"/>
      <c r="C49" s="16"/>
      <c r="D49" s="16">
        <v>5</v>
      </c>
      <c r="E49" s="82" t="str">
        <f>IF(OR(Quantity5="",Quantity5=0),"",Quantity5)</f>
        <v/>
      </c>
      <c r="F49" s="7"/>
      <c r="G49" s="4"/>
      <c r="H49" s="4"/>
      <c r="I49" s="4"/>
      <c r="K49" s="2"/>
      <c r="M49" s="27"/>
      <c r="N49" s="15"/>
    </row>
    <row r="50" spans="2:14" ht="13.5" thickBot="1" x14ac:dyDescent="0.25">
      <c r="B50" s="28"/>
      <c r="C50" s="81" t="s">
        <v>141</v>
      </c>
      <c r="D50" s="53"/>
      <c r="F50" s="12"/>
      <c r="G50" s="81" t="s">
        <v>140</v>
      </c>
      <c r="H50" s="12"/>
      <c r="I50" s="12"/>
      <c r="J50" s="12"/>
      <c r="K50" s="12"/>
      <c r="L50" s="43"/>
      <c r="M50" s="43"/>
      <c r="N50" s="13"/>
    </row>
    <row r="51" spans="2:14" ht="3.75" customHeight="1" x14ac:dyDescent="0.2">
      <c r="B51" s="35"/>
      <c r="C51" s="54"/>
      <c r="D51" s="54"/>
      <c r="E51" s="9"/>
      <c r="F51" s="9"/>
      <c r="G51" s="9"/>
      <c r="H51" s="9"/>
      <c r="I51" s="9"/>
      <c r="J51" s="9"/>
      <c r="K51" s="9"/>
      <c r="L51" s="9"/>
      <c r="M51" s="9"/>
      <c r="N51" s="10"/>
    </row>
    <row r="52" spans="2:14" x14ac:dyDescent="0.2">
      <c r="B52" s="14"/>
      <c r="C52" s="7"/>
      <c r="D52" s="7"/>
      <c r="E52" s="16" t="s">
        <v>142</v>
      </c>
      <c r="F52" s="79"/>
      <c r="G52" s="80"/>
      <c r="H52" s="81" t="s">
        <v>143</v>
      </c>
      <c r="I52" s="49"/>
      <c r="K52" s="7"/>
      <c r="L52" s="7"/>
      <c r="M52" s="7"/>
      <c r="N52" s="15"/>
    </row>
    <row r="53" spans="2:14" ht="14.25" customHeight="1" x14ac:dyDescent="0.2">
      <c r="B53" s="19"/>
      <c r="C53" s="16" t="s">
        <v>127</v>
      </c>
      <c r="D53" s="89" t="str">
        <f>IF(SpecNote1="","",SpecNote1)</f>
        <v>TESt TEST 2</v>
      </c>
      <c r="E53" s="90"/>
      <c r="F53" s="90"/>
      <c r="G53" s="90"/>
      <c r="H53" s="90"/>
      <c r="I53" s="90"/>
      <c r="J53" s="90"/>
      <c r="K53" s="90"/>
      <c r="L53" s="90"/>
      <c r="M53" s="90"/>
      <c r="N53" s="15"/>
    </row>
    <row r="54" spans="2:14" ht="14.25" customHeight="1" x14ac:dyDescent="0.2">
      <c r="B54" s="19"/>
      <c r="C54" s="16"/>
      <c r="D54" s="89" t="str">
        <f>IF(SpecNote2="","",SpecNote2)</f>
        <v/>
      </c>
      <c r="E54" s="90"/>
      <c r="F54" s="90"/>
      <c r="G54" s="90"/>
      <c r="H54" s="90"/>
      <c r="I54" s="90"/>
      <c r="J54" s="90"/>
      <c r="K54" s="90"/>
      <c r="L54" s="90"/>
      <c r="M54" s="90"/>
      <c r="N54" s="15"/>
    </row>
    <row r="55" spans="2:14" ht="14.25" customHeight="1" x14ac:dyDescent="0.2">
      <c r="B55" s="19"/>
      <c r="C55" s="16"/>
      <c r="D55" s="89" t="str">
        <f>IF(SpecNote3="","",SpecNote3)</f>
        <v/>
      </c>
      <c r="E55" s="90"/>
      <c r="F55" s="90"/>
      <c r="G55" s="90"/>
      <c r="H55" s="90"/>
      <c r="I55" s="90"/>
      <c r="J55" s="90"/>
      <c r="K55" s="90"/>
      <c r="L55" s="90"/>
      <c r="M55" s="90"/>
      <c r="N55" s="15"/>
    </row>
    <row r="56" spans="2:14" ht="14.25" customHeight="1" x14ac:dyDescent="0.2">
      <c r="B56" s="19"/>
      <c r="C56" s="16"/>
      <c r="D56" s="89" t="str">
        <f>IF(SpecNote4="","",SpecNote4)</f>
        <v/>
      </c>
      <c r="E56" s="90"/>
      <c r="F56" s="90"/>
      <c r="G56" s="90"/>
      <c r="H56" s="90"/>
      <c r="I56" s="90"/>
      <c r="J56" s="90"/>
      <c r="K56" s="90"/>
      <c r="L56" s="90"/>
      <c r="M56" s="90"/>
      <c r="N56" s="15"/>
    </row>
    <row r="57" spans="2:14" ht="14.25" customHeight="1" x14ac:dyDescent="0.2">
      <c r="B57" s="19"/>
      <c r="C57" s="16"/>
      <c r="D57" s="89" t="str">
        <f>IF(SpecNote5="","",SpecNote5)</f>
        <v/>
      </c>
      <c r="E57" s="90"/>
      <c r="F57" s="90"/>
      <c r="G57" s="90"/>
      <c r="H57" s="90"/>
      <c r="I57" s="90"/>
      <c r="J57" s="90"/>
      <c r="K57" s="90"/>
      <c r="L57" s="90"/>
      <c r="M57" s="90"/>
      <c r="N57" s="15"/>
    </row>
    <row r="58" spans="2:14" ht="12" customHeight="1" x14ac:dyDescent="0.2">
      <c r="B58" s="19"/>
      <c r="C58" s="16" t="s">
        <v>1</v>
      </c>
      <c r="D58" s="4"/>
      <c r="E58" s="4"/>
      <c r="F58" s="4"/>
      <c r="G58" s="4"/>
      <c r="H58" s="4"/>
      <c r="I58" s="4"/>
      <c r="J58" s="7"/>
      <c r="K58" s="7" t="s">
        <v>2</v>
      </c>
      <c r="L58" s="4"/>
      <c r="M58" s="5"/>
      <c r="N58" s="15"/>
    </row>
    <row r="59" spans="2:14" ht="12" customHeight="1" x14ac:dyDescent="0.2">
      <c r="B59" s="19"/>
      <c r="C59" s="16"/>
      <c r="D59" s="16"/>
      <c r="E59" s="7"/>
      <c r="F59" s="7"/>
      <c r="G59" s="7"/>
      <c r="H59" s="7"/>
      <c r="I59" s="7"/>
      <c r="J59" s="7"/>
      <c r="K59" s="7"/>
      <c r="L59" s="7"/>
      <c r="M59" s="17"/>
      <c r="N59" s="36"/>
    </row>
    <row r="60" spans="2:14" ht="12" customHeight="1" x14ac:dyDescent="0.2">
      <c r="B60" s="19"/>
      <c r="C60" s="16" t="s">
        <v>3</v>
      </c>
      <c r="D60" s="4"/>
      <c r="E60" s="4"/>
      <c r="F60" s="4"/>
      <c r="G60" s="4"/>
      <c r="H60" s="4"/>
      <c r="I60" s="4"/>
      <c r="J60" s="7"/>
      <c r="K60" s="7" t="s">
        <v>2</v>
      </c>
      <c r="L60" s="4"/>
      <c r="M60" s="30"/>
      <c r="N60" s="37"/>
    </row>
    <row r="61" spans="2:14" ht="12" customHeight="1" x14ac:dyDescent="0.2">
      <c r="B61" s="19"/>
      <c r="C61" s="16"/>
      <c r="D61" s="16"/>
      <c r="E61" s="7"/>
      <c r="F61" s="7"/>
      <c r="G61" s="7"/>
      <c r="H61" s="7"/>
      <c r="I61" s="7"/>
      <c r="J61" s="7"/>
      <c r="K61" s="7"/>
      <c r="L61" s="7"/>
      <c r="M61" s="17"/>
      <c r="N61" s="15"/>
    </row>
    <row r="62" spans="2:14" ht="12" customHeight="1" x14ac:dyDescent="0.2">
      <c r="B62" s="19"/>
      <c r="C62" s="16" t="s">
        <v>43</v>
      </c>
      <c r="D62" s="4"/>
      <c r="E62" s="4"/>
      <c r="F62" s="4"/>
      <c r="G62" s="4"/>
      <c r="H62" s="4"/>
      <c r="I62" s="4"/>
      <c r="J62" s="7"/>
      <c r="K62" s="7" t="s">
        <v>2</v>
      </c>
      <c r="L62" s="4"/>
      <c r="M62" s="5"/>
      <c r="N62" s="15"/>
    </row>
    <row r="63" spans="2:14" ht="13.5" thickBot="1" x14ac:dyDescent="0.25">
      <c r="B63" s="38"/>
      <c r="C63" s="26"/>
      <c r="D63" s="26"/>
      <c r="E63" s="39"/>
      <c r="F63" s="39"/>
      <c r="G63" s="39"/>
      <c r="H63" s="39"/>
      <c r="I63" s="39"/>
      <c r="J63" s="39"/>
      <c r="K63" s="12"/>
      <c r="L63" s="39"/>
      <c r="M63" s="40"/>
      <c r="N63" s="41"/>
    </row>
    <row r="64" spans="2:14" x14ac:dyDescent="0.2">
      <c r="B64" s="3"/>
      <c r="C64" s="3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2:14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2:14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</sheetData>
  <mergeCells count="8">
    <mergeCell ref="D55:M55"/>
    <mergeCell ref="D56:M56"/>
    <mergeCell ref="D57:M57"/>
    <mergeCell ref="B38:N38"/>
    <mergeCell ref="B31:G31"/>
    <mergeCell ref="J31:M31"/>
    <mergeCell ref="D53:M53"/>
    <mergeCell ref="D54:M54"/>
  </mergeCells>
  <phoneticPr fontId="0" type="noConversion"/>
  <pageMargins left="0.75" right="0.75" top="0.75" bottom="0.75" header="0.5" footer="0.5"/>
  <pageSetup scale="86" orientation="portrait" r:id="rId1"/>
  <headerFooter alignWithMargins="0">
    <oddHeader xml:space="preserve">&amp;C&amp;"Arial,Bold"&amp;16NEW ORDER CHECKLIST&amp;R&amp;"Arial,Bold"&amp;X
&amp;16&amp;X
</oddHeader>
    <oddFooter>&amp;LFile: &amp;F&amp;RRev: 08/28/2013</oddFooter>
  </headerFooter>
  <rowBreaks count="1" manualBreakCount="1">
    <brk id="63" min="1" max="10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4" name="Check Box 12">
              <controlPr defaultSize="0" autoFill="0" autoLine="0" autoPict="0">
                <anchor moveWithCells="1">
                  <from>
                    <xdr:col>5</xdr:col>
                    <xdr:colOff>257175</xdr:colOff>
                    <xdr:row>21</xdr:row>
                    <xdr:rowOff>9525</xdr:rowOff>
                  </from>
                  <to>
                    <xdr:col>5</xdr:col>
                    <xdr:colOff>485775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defaultSize="0" autoFill="0" autoLine="0" autoPict="0">
                <anchor moveWithCells="1">
                  <from>
                    <xdr:col>5</xdr:col>
                    <xdr:colOff>257175</xdr:colOff>
                    <xdr:row>22</xdr:row>
                    <xdr:rowOff>171450</xdr:rowOff>
                  </from>
                  <to>
                    <xdr:col>6</xdr:col>
                    <xdr:colOff>209550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6" name="Check Box 16">
              <controlPr defaultSize="0" autoFill="0" autoLine="0" autoPict="0">
                <anchor moveWithCells="1">
                  <from>
                    <xdr:col>5</xdr:col>
                    <xdr:colOff>257175</xdr:colOff>
                    <xdr:row>21</xdr:row>
                    <xdr:rowOff>180975</xdr:rowOff>
                  </from>
                  <to>
                    <xdr:col>5</xdr:col>
                    <xdr:colOff>485775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Check Box 19">
              <controlPr defaultSize="0" autoFill="0" autoLine="0" autoPict="0">
                <anchor moveWithCells="1">
                  <from>
                    <xdr:col>6</xdr:col>
                    <xdr:colOff>9525</xdr:colOff>
                    <xdr:row>14</xdr:row>
                    <xdr:rowOff>38100</xdr:rowOff>
                  </from>
                  <to>
                    <xdr:col>6</xdr:col>
                    <xdr:colOff>238125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8" name="Check Box 21">
              <controlPr defaultSize="0" autoFill="0" autoLine="0" autoPict="0">
                <anchor moveWithCells="1">
                  <from>
                    <xdr:col>9</xdr:col>
                    <xdr:colOff>9525</xdr:colOff>
                    <xdr:row>14</xdr:row>
                    <xdr:rowOff>38100</xdr:rowOff>
                  </from>
                  <to>
                    <xdr:col>9</xdr:col>
                    <xdr:colOff>314325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9" name="Check Box 23">
              <controlPr defaultSize="0" autoFill="0" autoLine="0" autoPict="0">
                <anchor moveWithCells="1">
                  <from>
                    <xdr:col>10</xdr:col>
                    <xdr:colOff>600075</xdr:colOff>
                    <xdr:row>16</xdr:row>
                    <xdr:rowOff>142875</xdr:rowOff>
                  </from>
                  <to>
                    <xdr:col>11</xdr:col>
                    <xdr:colOff>219075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0" name="Check Box 24">
              <controlPr defaultSize="0" autoFill="0" autoLine="0" autoPict="0">
                <anchor moveWithCells="1">
                  <from>
                    <xdr:col>9</xdr:col>
                    <xdr:colOff>19050</xdr:colOff>
                    <xdr:row>16</xdr:row>
                    <xdr:rowOff>152400</xdr:rowOff>
                  </from>
                  <to>
                    <xdr:col>9</xdr:col>
                    <xdr:colOff>247650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1" name="Check Box 26">
              <controlPr defaultSize="0" autoFill="0" autoLine="0" autoPict="0">
                <anchor moveWithCells="1">
                  <from>
                    <xdr:col>6</xdr:col>
                    <xdr:colOff>19050</xdr:colOff>
                    <xdr:row>16</xdr:row>
                    <xdr:rowOff>152400</xdr:rowOff>
                  </from>
                  <to>
                    <xdr:col>6</xdr:col>
                    <xdr:colOff>247650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2" name="Check Box 27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47625</xdr:rowOff>
                  </from>
                  <to>
                    <xdr:col>11</xdr:col>
                    <xdr:colOff>219075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3" name="Check Box 30">
              <controlPr defaultSize="0" autoFill="0" autoLine="0" autoPict="0">
                <anchor moveWithCells="1">
                  <from>
                    <xdr:col>5</xdr:col>
                    <xdr:colOff>276225</xdr:colOff>
                    <xdr:row>13</xdr:row>
                    <xdr:rowOff>9525</xdr:rowOff>
                  </from>
                  <to>
                    <xdr:col>5</xdr:col>
                    <xdr:colOff>504825</xdr:colOff>
                    <xdr:row>14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73"/>
  <sheetViews>
    <sheetView workbookViewId="0">
      <selection activeCell="C21" sqref="C21"/>
    </sheetView>
  </sheetViews>
  <sheetFormatPr defaultRowHeight="12.75" x14ac:dyDescent="0.2"/>
  <cols>
    <col min="1" max="1" width="16.140625" style="45" bestFit="1" customWidth="1"/>
    <col min="2" max="2" width="11" bestFit="1" customWidth="1"/>
    <col min="4" max="4" width="2.85546875" customWidth="1"/>
    <col min="5" max="5" width="12.28515625" bestFit="1" customWidth="1"/>
    <col min="6" max="6" width="134.7109375" customWidth="1"/>
  </cols>
  <sheetData>
    <row r="1" spans="1:6" x14ac:dyDescent="0.2">
      <c r="A1" s="44" t="s">
        <v>46</v>
      </c>
      <c r="B1" s="42" t="s">
        <v>146</v>
      </c>
      <c r="C1" s="42"/>
      <c r="E1" s="76" t="s">
        <v>121</v>
      </c>
      <c r="F1" s="75" t="s">
        <v>167</v>
      </c>
    </row>
    <row r="2" spans="1:6" x14ac:dyDescent="0.2">
      <c r="A2" s="44" t="s">
        <v>68</v>
      </c>
      <c r="B2" s="42" t="s">
        <v>147</v>
      </c>
      <c r="C2" s="42"/>
      <c r="E2">
        <v>2</v>
      </c>
      <c r="F2" s="74"/>
    </row>
    <row r="3" spans="1:6" x14ac:dyDescent="0.2">
      <c r="A3" s="44" t="s">
        <v>69</v>
      </c>
      <c r="B3" s="42">
        <v>11773</v>
      </c>
      <c r="C3" s="42"/>
      <c r="E3">
        <v>3</v>
      </c>
      <c r="F3" s="74"/>
    </row>
    <row r="4" spans="1:6" x14ac:dyDescent="0.2">
      <c r="A4" s="44" t="s">
        <v>70</v>
      </c>
      <c r="B4" s="42" t="s">
        <v>148</v>
      </c>
      <c r="C4" s="42"/>
      <c r="E4">
        <v>4</v>
      </c>
    </row>
    <row r="5" spans="1:6" x14ac:dyDescent="0.2">
      <c r="A5" s="44" t="s">
        <v>71</v>
      </c>
      <c r="B5" s="42" t="s">
        <v>149</v>
      </c>
      <c r="C5" s="42"/>
      <c r="E5">
        <v>5</v>
      </c>
    </row>
    <row r="6" spans="1:6" x14ac:dyDescent="0.2">
      <c r="A6" s="44" t="s">
        <v>72</v>
      </c>
      <c r="B6" s="42">
        <v>10</v>
      </c>
      <c r="C6" s="42"/>
      <c r="E6">
        <v>6</v>
      </c>
    </row>
    <row r="7" spans="1:6" x14ac:dyDescent="0.2">
      <c r="A7" s="44" t="s">
        <v>73</v>
      </c>
      <c r="B7" s="42">
        <v>10</v>
      </c>
      <c r="C7" s="42"/>
    </row>
    <row r="8" spans="1:6" x14ac:dyDescent="0.2">
      <c r="A8" s="44" t="s">
        <v>74</v>
      </c>
      <c r="B8" s="42">
        <v>10</v>
      </c>
      <c r="C8" s="42"/>
    </row>
    <row r="9" spans="1:6" x14ac:dyDescent="0.2">
      <c r="A9" s="44" t="s">
        <v>75</v>
      </c>
      <c r="B9" s="42">
        <v>207760</v>
      </c>
      <c r="C9" s="42"/>
    </row>
    <row r="10" spans="1:6" x14ac:dyDescent="0.2">
      <c r="A10" s="44" t="s">
        <v>76</v>
      </c>
      <c r="B10" s="95">
        <v>41841</v>
      </c>
      <c r="C10" s="42"/>
    </row>
    <row r="11" spans="1:6" x14ac:dyDescent="0.2">
      <c r="A11" s="44" t="s">
        <v>77</v>
      </c>
      <c r="B11" s="42" t="s">
        <v>150</v>
      </c>
      <c r="C11" s="42"/>
    </row>
    <row r="12" spans="1:6" x14ac:dyDescent="0.2">
      <c r="A12" s="44" t="s">
        <v>78</v>
      </c>
      <c r="B12" s="42"/>
      <c r="C12" s="42"/>
    </row>
    <row r="13" spans="1:6" x14ac:dyDescent="0.2">
      <c r="A13" s="44" t="s">
        <v>79</v>
      </c>
      <c r="B13" s="42">
        <v>2339</v>
      </c>
      <c r="C13" s="42"/>
    </row>
    <row r="14" spans="1:6" x14ac:dyDescent="0.2">
      <c r="A14" s="44" t="s">
        <v>80</v>
      </c>
      <c r="B14" s="42"/>
      <c r="C14" s="42"/>
    </row>
    <row r="15" spans="1:6" x14ac:dyDescent="0.2">
      <c r="A15" s="44" t="s">
        <v>81</v>
      </c>
      <c r="B15" s="42" t="s">
        <v>151</v>
      </c>
      <c r="C15" s="42"/>
    </row>
    <row r="16" spans="1:6" x14ac:dyDescent="0.2">
      <c r="A16" s="45" t="s">
        <v>55</v>
      </c>
      <c r="B16" s="42" t="s">
        <v>152</v>
      </c>
      <c r="C16" s="42"/>
    </row>
    <row r="17" spans="1:3" x14ac:dyDescent="0.2">
      <c r="A17" s="45" t="s">
        <v>56</v>
      </c>
      <c r="B17" s="42">
        <v>250</v>
      </c>
      <c r="C17" s="42"/>
    </row>
    <row r="18" spans="1:3" x14ac:dyDescent="0.2">
      <c r="A18" s="44" t="s">
        <v>58</v>
      </c>
      <c r="B18" s="42"/>
      <c r="C18" s="42"/>
    </row>
    <row r="19" spans="1:3" x14ac:dyDescent="0.2">
      <c r="A19" s="44" t="s">
        <v>59</v>
      </c>
      <c r="B19" s="42"/>
      <c r="C19" s="42"/>
    </row>
    <row r="20" spans="1:3" x14ac:dyDescent="0.2">
      <c r="A20" s="44" t="s">
        <v>60</v>
      </c>
      <c r="B20" s="42"/>
      <c r="C20" s="42"/>
    </row>
    <row r="21" spans="1:3" x14ac:dyDescent="0.2">
      <c r="A21" s="44" t="s">
        <v>62</v>
      </c>
      <c r="B21" s="42"/>
      <c r="C21" s="42"/>
    </row>
    <row r="22" spans="1:3" x14ac:dyDescent="0.2">
      <c r="A22" s="44" t="s">
        <v>63</v>
      </c>
      <c r="B22" s="42">
        <v>0</v>
      </c>
      <c r="C22" s="42"/>
    </row>
    <row r="23" spans="1:3" x14ac:dyDescent="0.2">
      <c r="A23" s="44" t="s">
        <v>64</v>
      </c>
      <c r="B23" s="42"/>
      <c r="C23" s="42"/>
    </row>
    <row r="24" spans="1:3" x14ac:dyDescent="0.2">
      <c r="A24" s="44" t="s">
        <v>65</v>
      </c>
      <c r="B24" s="42">
        <v>0</v>
      </c>
      <c r="C24" s="42"/>
    </row>
    <row r="25" spans="1:3" x14ac:dyDescent="0.2">
      <c r="A25" s="44" t="s">
        <v>66</v>
      </c>
      <c r="B25" s="42"/>
      <c r="C25" s="42"/>
    </row>
    <row r="26" spans="1:3" x14ac:dyDescent="0.2">
      <c r="A26" s="44" t="s">
        <v>67</v>
      </c>
      <c r="B26" s="42">
        <v>0</v>
      </c>
      <c r="C26" s="42"/>
    </row>
    <row r="27" spans="1:3" x14ac:dyDescent="0.2">
      <c r="A27" s="76" t="s">
        <v>122</v>
      </c>
      <c r="B27" s="42"/>
      <c r="C27" s="74"/>
    </row>
    <row r="28" spans="1:3" x14ac:dyDescent="0.2">
      <c r="A28" s="76" t="s">
        <v>123</v>
      </c>
      <c r="B28" s="42"/>
      <c r="C28" s="74"/>
    </row>
    <row r="29" spans="1:3" x14ac:dyDescent="0.2">
      <c r="A29" s="76" t="s">
        <v>124</v>
      </c>
      <c r="B29" s="42"/>
      <c r="C29" s="74"/>
    </row>
    <row r="30" spans="1:3" x14ac:dyDescent="0.2">
      <c r="A30" s="44"/>
      <c r="B30" s="42"/>
      <c r="C30" s="42"/>
    </row>
    <row r="31" spans="1:3" x14ac:dyDescent="0.2">
      <c r="A31" s="44"/>
      <c r="B31" s="42"/>
      <c r="C31" s="42"/>
    </row>
    <row r="32" spans="1:3" x14ac:dyDescent="0.2">
      <c r="A32" s="44"/>
      <c r="B32" s="42"/>
      <c r="C32" s="42"/>
    </row>
    <row r="33" spans="1:3" x14ac:dyDescent="0.2">
      <c r="A33" s="44" t="s">
        <v>90</v>
      </c>
      <c r="B33" s="42" t="s">
        <v>153</v>
      </c>
      <c r="C33" s="42"/>
    </row>
    <row r="34" spans="1:3" x14ac:dyDescent="0.2">
      <c r="A34" s="44" t="s">
        <v>91</v>
      </c>
      <c r="B34" s="42"/>
    </row>
    <row r="35" spans="1:3" x14ac:dyDescent="0.2">
      <c r="A35" s="44" t="s">
        <v>92</v>
      </c>
      <c r="B35" s="42" t="s">
        <v>153</v>
      </c>
      <c r="C35" s="42"/>
    </row>
    <row r="36" spans="1:3" x14ac:dyDescent="0.2">
      <c r="A36" s="44" t="s">
        <v>93</v>
      </c>
      <c r="B36" s="42"/>
      <c r="C36" s="74"/>
    </row>
    <row r="37" spans="1:3" x14ac:dyDescent="0.2">
      <c r="A37" s="44" t="s">
        <v>95</v>
      </c>
      <c r="B37" s="42" t="s">
        <v>154</v>
      </c>
      <c r="C37" s="42"/>
    </row>
    <row r="38" spans="1:3" x14ac:dyDescent="0.2">
      <c r="A38" s="44" t="s">
        <v>96</v>
      </c>
      <c r="B38" s="42" t="s">
        <v>155</v>
      </c>
      <c r="C38" s="42"/>
    </row>
    <row r="39" spans="1:3" x14ac:dyDescent="0.2">
      <c r="A39" s="44" t="s">
        <v>97</v>
      </c>
      <c r="B39" s="42" t="s">
        <v>156</v>
      </c>
      <c r="C39" s="42"/>
    </row>
    <row r="40" spans="1:3" x14ac:dyDescent="0.2">
      <c r="A40" s="44" t="s">
        <v>98</v>
      </c>
      <c r="B40" s="42" t="s">
        <v>157</v>
      </c>
      <c r="C40" s="42"/>
    </row>
    <row r="41" spans="1:3" x14ac:dyDescent="0.2">
      <c r="A41" s="44" t="s">
        <v>99</v>
      </c>
      <c r="B41" s="42"/>
      <c r="C41" s="42"/>
    </row>
    <row r="42" spans="1:3" x14ac:dyDescent="0.2">
      <c r="A42" s="44" t="s">
        <v>100</v>
      </c>
      <c r="B42" s="42"/>
      <c r="C42" s="42"/>
    </row>
    <row r="43" spans="1:3" x14ac:dyDescent="0.2">
      <c r="A43" s="44" t="s">
        <v>101</v>
      </c>
      <c r="B43" s="42"/>
      <c r="C43" s="42"/>
    </row>
    <row r="44" spans="1:3" x14ac:dyDescent="0.2">
      <c r="A44" s="44" t="s">
        <v>102</v>
      </c>
      <c r="B44" s="42"/>
      <c r="C44" s="42"/>
    </row>
    <row r="45" spans="1:3" x14ac:dyDescent="0.2">
      <c r="A45" s="44" t="s">
        <v>103</v>
      </c>
      <c r="B45" s="42"/>
      <c r="C45" s="42"/>
    </row>
    <row r="46" spans="1:3" x14ac:dyDescent="0.2">
      <c r="A46" s="44" t="s">
        <v>104</v>
      </c>
      <c r="B46" s="42"/>
      <c r="C46" s="42"/>
    </row>
    <row r="47" spans="1:3" x14ac:dyDescent="0.2">
      <c r="A47" s="44" t="s">
        <v>105</v>
      </c>
      <c r="B47" s="42" t="s">
        <v>158</v>
      </c>
    </row>
    <row r="48" spans="1:3" x14ac:dyDescent="0.2">
      <c r="A48" s="44" t="s">
        <v>106</v>
      </c>
      <c r="B48" s="42" t="s">
        <v>159</v>
      </c>
    </row>
    <row r="49" spans="1:3" x14ac:dyDescent="0.2">
      <c r="A49" s="44" t="s">
        <v>107</v>
      </c>
      <c r="B49" s="42">
        <v>700</v>
      </c>
    </row>
    <row r="50" spans="1:3" x14ac:dyDescent="0.2">
      <c r="A50" s="44" t="s">
        <v>108</v>
      </c>
      <c r="B50" s="42" t="s">
        <v>160</v>
      </c>
    </row>
    <row r="51" spans="1:3" x14ac:dyDescent="0.2">
      <c r="A51" s="44" t="s">
        <v>109</v>
      </c>
      <c r="B51" s="42" t="s">
        <v>146</v>
      </c>
      <c r="C51" s="42"/>
    </row>
    <row r="52" spans="1:3" x14ac:dyDescent="0.2">
      <c r="A52" s="44" t="s">
        <v>110</v>
      </c>
      <c r="B52" s="42" t="s">
        <v>161</v>
      </c>
      <c r="C52" s="42"/>
    </row>
    <row r="53" spans="1:3" x14ac:dyDescent="0.2">
      <c r="A53" s="44" t="s">
        <v>111</v>
      </c>
      <c r="B53" s="42"/>
      <c r="C53" s="42"/>
    </row>
    <row r="54" spans="1:3" x14ac:dyDescent="0.2">
      <c r="A54" s="44" t="s">
        <v>112</v>
      </c>
      <c r="B54" s="42" t="s">
        <v>162</v>
      </c>
      <c r="C54" s="42"/>
    </row>
    <row r="55" spans="1:3" x14ac:dyDescent="0.2">
      <c r="A55" s="44" t="s">
        <v>113</v>
      </c>
      <c r="B55" s="42" t="s">
        <v>163</v>
      </c>
      <c r="C55" s="42"/>
    </row>
    <row r="56" spans="1:3" x14ac:dyDescent="0.2">
      <c r="A56" s="44" t="s">
        <v>114</v>
      </c>
      <c r="B56" s="42">
        <v>29577</v>
      </c>
      <c r="C56" s="42"/>
    </row>
    <row r="57" spans="1:3" x14ac:dyDescent="0.2">
      <c r="A57" s="44" t="s">
        <v>115</v>
      </c>
      <c r="B57" s="42" t="s">
        <v>164</v>
      </c>
      <c r="C57" s="42"/>
    </row>
    <row r="58" spans="1:3" x14ac:dyDescent="0.2">
      <c r="A58" s="44" t="s">
        <v>116</v>
      </c>
      <c r="B58" s="42"/>
      <c r="C58" s="42"/>
    </row>
    <row r="59" spans="1:3" x14ac:dyDescent="0.2">
      <c r="A59" s="44" t="s">
        <v>117</v>
      </c>
      <c r="B59" s="42" t="s">
        <v>165</v>
      </c>
      <c r="C59" s="42"/>
    </row>
    <row r="60" spans="1:3" x14ac:dyDescent="0.2">
      <c r="A60" s="44" t="s">
        <v>118</v>
      </c>
      <c r="B60" s="42">
        <v>8731151</v>
      </c>
      <c r="C60" s="42"/>
    </row>
    <row r="61" spans="1:3" x14ac:dyDescent="0.2">
      <c r="A61" s="44" t="s">
        <v>119</v>
      </c>
      <c r="B61" s="42"/>
      <c r="C61" s="42"/>
    </row>
    <row r="62" spans="1:3" x14ac:dyDescent="0.2">
      <c r="A62" s="44" t="s">
        <v>120</v>
      </c>
      <c r="B62" s="42">
        <v>215</v>
      </c>
      <c r="C62" s="42"/>
    </row>
    <row r="63" spans="1:3" x14ac:dyDescent="0.2">
      <c r="A63" s="76" t="s">
        <v>125</v>
      </c>
      <c r="B63" s="42">
        <v>1</v>
      </c>
      <c r="C63" s="74"/>
    </row>
    <row r="64" spans="1:3" x14ac:dyDescent="0.2">
      <c r="A64" s="76" t="s">
        <v>126</v>
      </c>
      <c r="B64" s="42"/>
      <c r="C64" s="74"/>
    </row>
    <row r="65" spans="1:2" x14ac:dyDescent="0.2">
      <c r="A65" s="76" t="s">
        <v>128</v>
      </c>
      <c r="B65" s="74"/>
    </row>
    <row r="66" spans="1:2" x14ac:dyDescent="0.2">
      <c r="A66" s="76" t="s">
        <v>129</v>
      </c>
      <c r="B66" s="74"/>
    </row>
    <row r="67" spans="1:2" x14ac:dyDescent="0.2">
      <c r="A67" s="76" t="s">
        <v>130</v>
      </c>
      <c r="B67" s="74" t="s">
        <v>166</v>
      </c>
    </row>
    <row r="68" spans="1:2" x14ac:dyDescent="0.2">
      <c r="A68" s="76" t="s">
        <v>132</v>
      </c>
      <c r="B68" t="s">
        <v>166</v>
      </c>
    </row>
    <row r="69" spans="1:2" x14ac:dyDescent="0.2">
      <c r="A69" s="76" t="s">
        <v>133</v>
      </c>
      <c r="B69">
        <v>1000</v>
      </c>
    </row>
    <row r="70" spans="1:2" x14ac:dyDescent="0.2">
      <c r="A70" s="76" t="s">
        <v>134</v>
      </c>
      <c r="B70">
        <v>0</v>
      </c>
    </row>
    <row r="71" spans="1:2" x14ac:dyDescent="0.2">
      <c r="A71" s="76" t="s">
        <v>135</v>
      </c>
      <c r="B71">
        <v>0</v>
      </c>
    </row>
    <row r="72" spans="1:2" x14ac:dyDescent="0.2">
      <c r="A72" s="76" t="s">
        <v>136</v>
      </c>
      <c r="B72">
        <v>0</v>
      </c>
    </row>
    <row r="73" spans="1:2" x14ac:dyDescent="0.2">
      <c r="A73" s="76" t="s">
        <v>137</v>
      </c>
      <c r="B73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78</vt:i4>
      </vt:variant>
    </vt:vector>
  </HeadingPairs>
  <TitlesOfParts>
    <vt:vector size="80" baseType="lpstr">
      <vt:lpstr>Report</vt:lpstr>
      <vt:lpstr>Data</vt:lpstr>
      <vt:lpstr>Adder1</vt:lpstr>
      <vt:lpstr>Adder2</vt:lpstr>
      <vt:lpstr>Adder3</vt:lpstr>
      <vt:lpstr>CadNo</vt:lpstr>
      <vt:lpstr>Count</vt:lpstr>
      <vt:lpstr>Customer</vt:lpstr>
      <vt:lpstr>CustomerName</vt:lpstr>
      <vt:lpstr>CustomerPartNo</vt:lpstr>
      <vt:lpstr>CuttingDieNo</vt:lpstr>
      <vt:lpstr>CuttingDiePrep</vt:lpstr>
      <vt:lpstr>Depth</vt:lpstr>
      <vt:lpstr>EstNo</vt:lpstr>
      <vt:lpstr>Farm</vt:lpstr>
      <vt:lpstr>FGItemNo</vt:lpstr>
      <vt:lpstr>Flute</vt:lpstr>
      <vt:lpstr>Ink1Code</vt:lpstr>
      <vt:lpstr>Ink1Desc</vt:lpstr>
      <vt:lpstr>Ink1Pct</vt:lpstr>
      <vt:lpstr>Ink2Code</vt:lpstr>
      <vt:lpstr>Ink2Desc</vt:lpstr>
      <vt:lpstr>Ink2Pct</vt:lpstr>
      <vt:lpstr>Ink3Code</vt:lpstr>
      <vt:lpstr>Ink3Desc</vt:lpstr>
      <vt:lpstr>Ink3Pct</vt:lpstr>
      <vt:lpstr>ItemDescription</vt:lpstr>
      <vt:lpstr>ItemName</vt:lpstr>
      <vt:lpstr>Length</vt:lpstr>
      <vt:lpstr>Mach1Code</vt:lpstr>
      <vt:lpstr>Mach1Name</vt:lpstr>
      <vt:lpstr>Mach2Code</vt:lpstr>
      <vt:lpstr>Mach2Name</vt:lpstr>
      <vt:lpstr>Mach3Code</vt:lpstr>
      <vt:lpstr>Mach3Name</vt:lpstr>
      <vt:lpstr>Mach4Code</vt:lpstr>
      <vt:lpstr>Mach4Name</vt:lpstr>
      <vt:lpstr>Mach5Code</vt:lpstr>
      <vt:lpstr>Mach5Name</vt:lpstr>
      <vt:lpstr>OrderDueDate</vt:lpstr>
      <vt:lpstr>OrderNo</vt:lpstr>
      <vt:lpstr>PackingCode</vt:lpstr>
      <vt:lpstr>PalletNo</vt:lpstr>
      <vt:lpstr>Report!Print_Area</vt:lpstr>
      <vt:lpstr>PrintPlateNo</vt:lpstr>
      <vt:lpstr>PrintPlatePrep</vt:lpstr>
      <vt:lpstr>QtyOutDC</vt:lpstr>
      <vt:lpstr>QtyOutPR</vt:lpstr>
      <vt:lpstr>Quantity1</vt:lpstr>
      <vt:lpstr>Quantity2</vt:lpstr>
      <vt:lpstr>Quantity3</vt:lpstr>
      <vt:lpstr>Quantity4</vt:lpstr>
      <vt:lpstr>Quantity5</vt:lpstr>
      <vt:lpstr>QuoteNo</vt:lpstr>
      <vt:lpstr>ShipToAdd1</vt:lpstr>
      <vt:lpstr>ShipToAdd2</vt:lpstr>
      <vt:lpstr>ShipToCity</vt:lpstr>
      <vt:lpstr>ShipToContact</vt:lpstr>
      <vt:lpstr>ShipToDockHrs</vt:lpstr>
      <vt:lpstr>ShipToNo</vt:lpstr>
      <vt:lpstr>ShipToPhone</vt:lpstr>
      <vt:lpstr>ShipToPhoneArea</vt:lpstr>
      <vt:lpstr>ShipToPhoneCtry</vt:lpstr>
      <vt:lpstr>ShipToState</vt:lpstr>
      <vt:lpstr>ShipToWarehouse</vt:lpstr>
      <vt:lpstr>ShipToZip</vt:lpstr>
      <vt:lpstr>SpecNote1</vt:lpstr>
      <vt:lpstr>SpecNote2</vt:lpstr>
      <vt:lpstr>SpecNote3</vt:lpstr>
      <vt:lpstr>SpecNote4</vt:lpstr>
      <vt:lpstr>SpecNote5</vt:lpstr>
      <vt:lpstr>SpecNote6</vt:lpstr>
      <vt:lpstr>SpecNotes</vt:lpstr>
      <vt:lpstr>StackCode</vt:lpstr>
      <vt:lpstr>Stock</vt:lpstr>
      <vt:lpstr>StyleCode</vt:lpstr>
      <vt:lpstr>Test</vt:lpstr>
      <vt:lpstr>Vendor</vt:lpstr>
      <vt:lpstr>VendorItem</vt:lpstr>
      <vt:lpstr>Width</vt:lpstr>
    </vt:vector>
  </TitlesOfParts>
  <Company>Premier Packaging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Cox</dc:creator>
  <cp:lastModifiedBy>Joe Hentz</cp:lastModifiedBy>
  <cp:lastPrinted>2013-08-30T14:46:04Z</cp:lastPrinted>
  <dcterms:created xsi:type="dcterms:W3CDTF">2002-09-12T12:34:57Z</dcterms:created>
  <dcterms:modified xsi:type="dcterms:W3CDTF">2014-07-17T15:43:09Z</dcterms:modified>
</cp:coreProperties>
</file>